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J:\USM\WS756\Secure\WHOLESALE CONTRACTS\Annual Purveyor Surveys and Reports\2024_Annual_Purveyor_Survey\Source Docs\Survey Forms - Blank\"/>
    </mc:Choice>
  </mc:AlternateContent>
  <xr:revisionPtr revIDLastSave="0" documentId="13_ncr:1_{BF47CDEF-8882-42CF-9604-065040F3D7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2" sheetId="1" r:id="rId1"/>
    <sheet name="Sample" sheetId="2" r:id="rId2"/>
  </sheets>
  <definedNames>
    <definedName name="_xlnm.Print_Area" localSheetId="0">Form2!$A$3:$S$48</definedName>
    <definedName name="_xlnm.Print_Area" localSheetId="1">Sample!$A$1:$S$44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2" l="1"/>
  <c r="J25" i="2"/>
  <c r="J24" i="2"/>
  <c r="J23" i="2"/>
  <c r="J22" i="2"/>
  <c r="J21" i="2"/>
  <c r="J20" i="2"/>
  <c r="J19" i="2"/>
  <c r="J18" i="2"/>
  <c r="J17" i="2"/>
  <c r="J16" i="2"/>
  <c r="J15" i="2"/>
  <c r="J14" i="2"/>
  <c r="B14" i="2" s="1"/>
  <c r="B17" i="1"/>
  <c r="E29" i="2"/>
  <c r="D15" i="2"/>
  <c r="E14" i="2"/>
  <c r="K14" i="2"/>
  <c r="J28" i="1" l="1"/>
  <c r="J27" i="1"/>
  <c r="J26" i="1"/>
  <c r="J25" i="1"/>
  <c r="J24" i="1"/>
  <c r="J23" i="1"/>
  <c r="J22" i="1"/>
  <c r="J21" i="1"/>
  <c r="J20" i="1"/>
  <c r="J19" i="1"/>
  <c r="J18" i="1"/>
  <c r="J17" i="1"/>
  <c r="K29" i="2" l="1"/>
  <c r="K25" i="2"/>
  <c r="K17" i="2"/>
  <c r="R26" i="2"/>
  <c r="P26" i="2"/>
  <c r="K32" i="1"/>
  <c r="R29" i="1"/>
  <c r="K17" i="1"/>
  <c r="K28" i="1"/>
  <c r="K27" i="1"/>
  <c r="K26" i="1"/>
  <c r="K25" i="1"/>
  <c r="K24" i="1"/>
  <c r="K23" i="1"/>
  <c r="K22" i="1"/>
  <c r="K21" i="1"/>
  <c r="K20" i="1"/>
  <c r="K19" i="1"/>
  <c r="K18" i="1"/>
  <c r="P29" i="1"/>
  <c r="S26" i="2"/>
  <c r="S29" i="1"/>
  <c r="N23" i="2"/>
  <c r="N22" i="2"/>
  <c r="N21" i="2"/>
  <c r="N20" i="2"/>
  <c r="N19" i="2"/>
  <c r="N18" i="2"/>
  <c r="N25" i="2"/>
  <c r="N24" i="2"/>
  <c r="K23" i="2"/>
  <c r="N17" i="2"/>
  <c r="N16" i="2"/>
  <c r="K15" i="2"/>
  <c r="N15" i="2"/>
  <c r="L25" i="2"/>
  <c r="K24" i="2"/>
  <c r="L24" i="2"/>
  <c r="L23" i="2"/>
  <c r="K22" i="2"/>
  <c r="L22" i="2"/>
  <c r="L21" i="2"/>
  <c r="K20" i="2"/>
  <c r="L20" i="2"/>
  <c r="K19" i="2"/>
  <c r="L19" i="2"/>
  <c r="K18" i="2"/>
  <c r="L18" i="2"/>
  <c r="L17" i="2"/>
  <c r="K16" i="2"/>
  <c r="L16" i="2"/>
  <c r="L15" i="2"/>
  <c r="E32" i="1"/>
  <c r="F15" i="2"/>
  <c r="F16" i="2"/>
  <c r="F17" i="2"/>
  <c r="F18" i="2"/>
  <c r="F19" i="2"/>
  <c r="F20" i="2"/>
  <c r="F21" i="2"/>
  <c r="D21" i="2" s="1"/>
  <c r="F22" i="2"/>
  <c r="F23" i="2"/>
  <c r="F24" i="2"/>
  <c r="F25" i="2"/>
  <c r="D25" i="2" s="1"/>
  <c r="H15" i="2"/>
  <c r="H16" i="2"/>
  <c r="H17" i="2"/>
  <c r="H18" i="2"/>
  <c r="H19" i="2"/>
  <c r="D19" i="2" s="1"/>
  <c r="H20" i="2"/>
  <c r="H21" i="2"/>
  <c r="H22" i="2"/>
  <c r="H23" i="2"/>
  <c r="H24" i="2"/>
  <c r="H25" i="2"/>
  <c r="D14" i="2"/>
  <c r="N29" i="1"/>
  <c r="L29" i="1"/>
  <c r="H29" i="1"/>
  <c r="F29" i="1"/>
  <c r="D17" i="1"/>
  <c r="D18" i="1"/>
  <c r="D19" i="1"/>
  <c r="B19" i="1" s="1"/>
  <c r="D20" i="1"/>
  <c r="D21" i="1"/>
  <c r="B21" i="1" s="1"/>
  <c r="D22" i="1"/>
  <c r="B22" i="1" s="1"/>
  <c r="D23" i="1"/>
  <c r="B23" i="1" s="1"/>
  <c r="D24" i="1"/>
  <c r="D25" i="1"/>
  <c r="B25" i="1" s="1"/>
  <c r="D26" i="1"/>
  <c r="D27" i="1"/>
  <c r="B27" i="1" s="1"/>
  <c r="D28" i="1"/>
  <c r="E18" i="1"/>
  <c r="C18" i="1" s="1"/>
  <c r="E19" i="1"/>
  <c r="E20" i="1"/>
  <c r="E21" i="1"/>
  <c r="E22" i="1"/>
  <c r="E23" i="1"/>
  <c r="E24" i="1"/>
  <c r="E25" i="1"/>
  <c r="E26" i="1"/>
  <c r="C26" i="1" s="1"/>
  <c r="E27" i="1"/>
  <c r="E28" i="1"/>
  <c r="E17" i="1"/>
  <c r="D20" i="2" l="1"/>
  <c r="B20" i="2" s="1"/>
  <c r="D23" i="2"/>
  <c r="B23" i="2" s="1"/>
  <c r="D22" i="2"/>
  <c r="D17" i="2"/>
  <c r="B25" i="2"/>
  <c r="J29" i="1"/>
  <c r="B22" i="2"/>
  <c r="D18" i="2"/>
  <c r="D24" i="2"/>
  <c r="B24" i="2" s="1"/>
  <c r="B19" i="2"/>
  <c r="C20" i="1"/>
  <c r="C32" i="1"/>
  <c r="B21" i="2"/>
  <c r="C23" i="1"/>
  <c r="B18" i="1"/>
  <c r="H26" i="2"/>
  <c r="C28" i="1"/>
  <c r="K21" i="2"/>
  <c r="L26" i="2"/>
  <c r="B24" i="1"/>
  <c r="C17" i="1"/>
  <c r="B28" i="1"/>
  <c r="B20" i="1"/>
  <c r="B26" i="1"/>
  <c r="C22" i="1"/>
  <c r="D29" i="1"/>
  <c r="C24" i="1"/>
  <c r="C21" i="1"/>
  <c r="C25" i="1"/>
  <c r="C27" i="1"/>
  <c r="C19" i="1"/>
  <c r="N26" i="2"/>
  <c r="D16" i="2"/>
  <c r="B16" i="2" s="1"/>
  <c r="F26" i="2"/>
  <c r="B17" i="2" l="1"/>
  <c r="B18" i="2"/>
  <c r="B29" i="1"/>
  <c r="B15" i="2"/>
  <c r="D26" i="2"/>
  <c r="E17" i="2"/>
  <c r="C17" i="2" s="1"/>
  <c r="E25" i="2"/>
  <c r="C25" i="2" s="1"/>
  <c r="E16" i="2"/>
  <c r="C16" i="2" s="1"/>
  <c r="E23" i="2"/>
  <c r="C23" i="2" s="1"/>
  <c r="E21" i="2"/>
  <c r="C21" i="2"/>
  <c r="E24" i="2"/>
  <c r="C24" i="2" s="1"/>
  <c r="C14" i="2"/>
  <c r="E19" i="2"/>
  <c r="C19" i="2" s="1"/>
  <c r="E15" i="2"/>
  <c r="C15" i="2" s="1"/>
  <c r="C29" i="2"/>
  <c r="E20" i="2"/>
  <c r="C20" i="2" s="1"/>
  <c r="E18" i="2"/>
  <c r="C18" i="2" s="1"/>
  <c r="E22" i="2"/>
  <c r="C22" i="2" s="1"/>
  <c r="B26" i="2" l="1"/>
</calcChain>
</file>

<file path=xl/sharedStrings.xml><?xml version="1.0" encoding="utf-8"?>
<sst xmlns="http://schemas.openxmlformats.org/spreadsheetml/2006/main" count="202" uniqueCount="57">
  <si>
    <t>RETAIL</t>
  </si>
  <si>
    <t>WHOLESALE</t>
  </si>
  <si>
    <t>M</t>
  </si>
  <si>
    <t>Total Retail</t>
  </si>
  <si>
    <t>Residential</t>
  </si>
  <si>
    <t>Non-Residential</t>
  </si>
  <si>
    <t>O</t>
  </si>
  <si>
    <t>Total Residential</t>
  </si>
  <si>
    <t>Single Family</t>
  </si>
  <si>
    <t>Multifamily</t>
  </si>
  <si>
    <t>Total Non-Residential</t>
  </si>
  <si>
    <t>Commercial / Industrial</t>
  </si>
  <si>
    <t>Government / Education</t>
  </si>
  <si>
    <t>N</t>
  </si>
  <si>
    <t>Number of</t>
  </si>
  <si>
    <t>T</t>
  </si>
  <si>
    <t>Consumption</t>
  </si>
  <si>
    <t>Accounts</t>
  </si>
  <si>
    <t>H</t>
  </si>
  <si>
    <t xml:space="preserve"> in ccf</t>
  </si>
  <si>
    <t>Billed per mo.</t>
  </si>
  <si>
    <t xml:space="preserve">  in ccf</t>
  </si>
  <si>
    <t>in ccf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</si>
  <si>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</si>
  <si>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</si>
  <si>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</si>
  <si>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</si>
  <si>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</si>
  <si>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</si>
  <si>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</si>
  <si>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</si>
  <si>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</si>
  <si>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</si>
  <si>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</si>
  <si>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</si>
  <si>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</si>
  <si>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Instructions:</t>
  </si>
  <si>
    <t xml:space="preserve">Name of Wholesale Customer:  </t>
  </si>
  <si>
    <t>Prepared by:</t>
  </si>
  <si>
    <t>Phone:</t>
  </si>
  <si>
    <t>FORM 2</t>
  </si>
  <si>
    <t>Seattle Public Utilities</t>
  </si>
  <si>
    <t>NUMBER OF ACCOUNTS</t>
  </si>
  <si>
    <t>Irrigation</t>
  </si>
  <si>
    <t>SAMPLE</t>
  </si>
  <si>
    <t xml:space="preserve">Private Fire </t>
  </si>
  <si>
    <t xml:space="preserve"> Service</t>
  </si>
  <si>
    <t>Name of Wholesale Customer:</t>
  </si>
  <si>
    <t xml:space="preserve">  Metered </t>
  </si>
  <si>
    <t xml:space="preserve">Dedicated Fire </t>
  </si>
  <si>
    <t>(XXX) XXX-XXXX</t>
  </si>
  <si>
    <t>Green Highlighted Cells = Cells to enter data into.</t>
  </si>
  <si>
    <t>BILLED WATER CONSUMPTION AND NUMBER OF ACCOUNTS FOR 20XX</t>
  </si>
  <si>
    <t xml:space="preserve">Excellent Water District </t>
  </si>
  <si>
    <t>2024 Annual Wholesale Customer Survey</t>
  </si>
  <si>
    <r>
      <t xml:space="preserve">BILLED WATER CONSUMPTION AND NUMBER OF ACCOUNTS </t>
    </r>
    <r>
      <rPr>
        <b/>
        <sz val="16"/>
        <color rgb="FFFF0000"/>
        <rFont val="Arial"/>
        <family val="2"/>
      </rPr>
      <t>FOR 2023</t>
    </r>
  </si>
  <si>
    <t>John/Jane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</si>
</sst>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name val="Helv"/>
    </font>
    <font>
      <sz val="12"/>
      <name val="Arial"/>
      <family val="2"/>
    </font>
    <font>
      <b/>
      <sz val="12"/>
      <name val="Arial"/>
      <family val="2"/>
    </font>
    <font>
      <b/>
      <sz val="12"/>
      <name val="Helv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sz val="12"/>
      <name val="Helv"/>
    </font>
    <font>
      <b/>
      <sz val="16"/>
      <name val="Arial"/>
      <family val="2"/>
    </font>
    <font>
      <sz val="11"/>
      <name val="Arial"/>
      <family val="2"/>
    </font>
    <font>
      <b/>
      <sz val="18"/>
      <name val="Helv"/>
    </font>
    <font>
      <sz val="11"/>
      <name val="Helv"/>
    </font>
    <font>
      <sz val="16"/>
      <name val="Arial"/>
      <family val="2"/>
    </font>
    <font>
      <sz val="8"/>
      <name val="Helv"/>
    </font>
    <font>
      <b/>
      <sz val="20"/>
      <name val="Helv"/>
    </font>
    <font>
      <b/>
      <sz val="13"/>
      <name val="Arial"/>
      <family val="2"/>
    </font>
    <font>
      <b/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darkGrid"/>
    </fill>
    <fill>
      <patternFill patternType="gray0625">
        <fgColor indexed="22"/>
      </patternFill>
    </fill>
    <fill>
      <patternFill patternType="gray0625">
        <fgColor indexed="22"/>
        <bgColor indexed="9"/>
      </patternFill>
    </fill>
    <fill>
      <patternFill patternType="solid">
        <fgColor rgb="FFCCFFCC"/>
        <bgColor indexed="64"/>
      </patternFill>
    </fill>
    <fill>
      <patternFill patternType="gray0625">
        <fgColor indexed="22"/>
        <bgColor rgb="FFCCFFCC"/>
      </patternFill>
    </fill>
  </fills>
  <borders count="7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8"/>
      </right>
      <top/>
      <bottom/>
      <diagonal/>
    </border>
    <border>
      <left style="thin">
        <color indexed="22"/>
      </left>
      <right style="medium">
        <color indexed="8"/>
      </right>
      <top style="thin">
        <color indexed="22"/>
      </top>
      <bottom style="thin">
        <color indexed="22"/>
      </bottom>
      <diagonal/>
    </border>
    <border>
      <left/>
      <right style="medium">
        <color indexed="8"/>
      </right>
      <top style="medium">
        <color indexed="8"/>
      </top>
      <bottom style="thin">
        <color indexed="22"/>
      </bottom>
      <diagonal/>
    </border>
    <border>
      <left style="thin">
        <color indexed="22"/>
      </left>
      <right/>
      <top style="medium">
        <color indexed="8"/>
      </top>
      <bottom style="thin">
        <color indexed="22"/>
      </bottom>
      <diagonal/>
    </border>
    <border>
      <left/>
      <right/>
      <top style="medium">
        <color indexed="8"/>
      </top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thin">
        <color indexed="22"/>
      </top>
      <bottom/>
      <diagonal/>
    </border>
    <border>
      <left style="double">
        <color indexed="8"/>
      </left>
      <right/>
      <top style="medium">
        <color indexed="8"/>
      </top>
      <bottom style="thin">
        <color indexed="22"/>
      </bottom>
      <diagonal/>
    </border>
    <border>
      <left style="double">
        <color indexed="8"/>
      </left>
      <right style="thin">
        <color indexed="22"/>
      </right>
      <top/>
      <bottom/>
      <diagonal/>
    </border>
    <border>
      <left style="double">
        <color indexed="8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22"/>
      </right>
      <top/>
      <bottom style="double">
        <color indexed="8"/>
      </bottom>
      <diagonal/>
    </border>
    <border>
      <left style="thin">
        <color indexed="22"/>
      </left>
      <right style="medium">
        <color indexed="8"/>
      </right>
      <top/>
      <bottom style="double">
        <color indexed="8"/>
      </bottom>
      <diagonal/>
    </border>
    <border>
      <left style="thin">
        <color indexed="22"/>
      </left>
      <right style="thin">
        <color indexed="22"/>
      </right>
      <top/>
      <bottom style="double">
        <color indexed="8"/>
      </bottom>
      <diagonal/>
    </border>
    <border>
      <left style="double">
        <color indexed="8"/>
      </left>
      <right style="thin">
        <color indexed="22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ck">
        <color indexed="22"/>
      </top>
      <bottom style="thin">
        <color indexed="22"/>
      </bottom>
      <diagonal/>
    </border>
    <border>
      <left/>
      <right style="medium">
        <color indexed="8"/>
      </right>
      <top style="thick">
        <color indexed="22"/>
      </top>
      <bottom style="thin">
        <color indexed="22"/>
      </bottom>
      <diagonal/>
    </border>
    <border>
      <left/>
      <right style="thick">
        <color indexed="22"/>
      </right>
      <top style="thick">
        <color indexed="22"/>
      </top>
      <bottom style="thin">
        <color indexed="22"/>
      </bottom>
      <diagonal/>
    </border>
    <border>
      <left style="thin">
        <color indexed="22"/>
      </left>
      <right style="thick">
        <color indexed="22"/>
      </right>
      <top style="thin">
        <color indexed="22"/>
      </top>
      <bottom/>
      <diagonal/>
    </border>
    <border>
      <left style="thin">
        <color indexed="22"/>
      </left>
      <right style="thick">
        <color indexed="22"/>
      </right>
      <top/>
      <bottom/>
      <diagonal/>
    </border>
    <border>
      <left style="thin">
        <color indexed="22"/>
      </left>
      <right style="thick">
        <color indexed="22"/>
      </right>
      <top/>
      <bottom style="double">
        <color indexed="8"/>
      </bottom>
      <diagonal/>
    </border>
    <border>
      <left style="thin">
        <color indexed="22"/>
      </left>
      <right style="thick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thin">
        <color indexed="22"/>
      </right>
      <top style="thick">
        <color indexed="22"/>
      </top>
      <bottom/>
      <diagonal/>
    </border>
    <border>
      <left style="thin">
        <color indexed="22"/>
      </left>
      <right style="medium">
        <color indexed="8"/>
      </right>
      <top style="thick">
        <color indexed="22"/>
      </top>
      <bottom/>
      <diagonal/>
    </border>
    <border>
      <left style="thin">
        <color indexed="22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ck">
        <color indexed="22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ck">
        <color indexed="22"/>
      </left>
      <right style="thin">
        <color indexed="22"/>
      </right>
      <top style="double">
        <color indexed="8"/>
      </top>
      <bottom style="thin">
        <color indexed="22"/>
      </bottom>
      <diagonal/>
    </border>
    <border>
      <left style="thin">
        <color indexed="22"/>
      </left>
      <right style="thick">
        <color indexed="22"/>
      </right>
      <top style="double">
        <color indexed="8"/>
      </top>
      <bottom style="thin">
        <color indexed="22"/>
      </bottom>
      <diagonal/>
    </border>
    <border>
      <left style="thick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22"/>
      </left>
      <right style="thin">
        <color indexed="22"/>
      </right>
      <top style="thin">
        <color indexed="22"/>
      </top>
      <bottom style="double">
        <color indexed="8"/>
      </bottom>
      <diagonal/>
    </border>
    <border>
      <left style="thin">
        <color indexed="22"/>
      </left>
      <right style="thick">
        <color indexed="22"/>
      </right>
      <top style="thin">
        <color indexed="22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22"/>
      </left>
      <right/>
      <top style="thick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22"/>
      </bottom>
      <diagonal/>
    </border>
    <border>
      <left style="medium">
        <color indexed="8"/>
      </left>
      <right/>
      <top style="thick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thin">
        <color indexed="22"/>
      </top>
      <bottom/>
      <diagonal/>
    </border>
    <border>
      <left style="medium">
        <color indexed="8"/>
      </left>
      <right style="thin">
        <color indexed="22"/>
      </right>
      <top/>
      <bottom/>
      <diagonal/>
    </border>
    <border>
      <left style="medium">
        <color indexed="8"/>
      </left>
      <right style="thin">
        <color indexed="22"/>
      </right>
      <top/>
      <bottom style="double">
        <color indexed="8"/>
      </bottom>
      <diagonal/>
    </border>
    <border>
      <left style="medium">
        <color indexed="8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double">
        <color indexed="8"/>
      </top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thin">
        <color indexed="22"/>
      </top>
      <bottom style="double">
        <color indexed="8"/>
      </bottom>
      <diagonal/>
    </border>
    <border>
      <left style="medium">
        <color indexed="8"/>
      </left>
      <right style="thin">
        <color indexed="22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22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/>
      <bottom style="thin">
        <color indexed="22"/>
      </bottom>
      <diagonal/>
    </border>
    <border>
      <left/>
      <right/>
      <top style="medium">
        <color indexed="8"/>
      </top>
      <bottom style="thick">
        <color indexed="22"/>
      </bottom>
      <diagonal/>
    </border>
    <border>
      <left/>
      <right style="medium">
        <color indexed="8"/>
      </right>
      <top style="medium">
        <color indexed="8"/>
      </top>
      <bottom style="thick">
        <color indexed="22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 style="thin">
        <color indexed="22"/>
      </bottom>
      <diagonal/>
    </border>
    <border>
      <left style="thin">
        <color indexed="22"/>
      </left>
      <right style="medium">
        <color auto="1"/>
      </right>
      <top style="double">
        <color indexed="8"/>
      </top>
      <bottom style="double">
        <color indexed="8"/>
      </bottom>
      <diagonal/>
    </border>
    <border>
      <left style="medium">
        <color auto="1"/>
      </left>
      <right style="thin">
        <color indexed="22"/>
      </right>
      <top style="double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/>
    <xf numFmtId="0" fontId="5" fillId="0" borderId="0" xfId="0" applyFont="1"/>
    <xf numFmtId="0" fontId="4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3" fontId="1" fillId="0" borderId="1" xfId="0" applyNumberFormat="1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3" fontId="1" fillId="0" borderId="5" xfId="0" applyNumberFormat="1" applyFont="1" applyBorder="1"/>
    <xf numFmtId="0" fontId="9" fillId="0" borderId="6" xfId="0" applyFont="1" applyBorder="1" applyAlignment="1">
      <alignment horizontal="centerContinuous"/>
    </xf>
    <xf numFmtId="0" fontId="8" fillId="0" borderId="7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12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12" fillId="0" borderId="11" xfId="0" applyFont="1" applyBorder="1" applyAlignment="1">
      <alignment horizontal="center"/>
    </xf>
    <xf numFmtId="3" fontId="1" fillId="0" borderId="12" xfId="0" applyNumberFormat="1" applyFont="1" applyBorder="1"/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3" fontId="1" fillId="0" borderId="19" xfId="0" applyNumberFormat="1" applyFont="1" applyBorder="1"/>
    <xf numFmtId="3" fontId="1" fillId="0" borderId="20" xfId="0" applyNumberFormat="1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Continuous"/>
    </xf>
    <xf numFmtId="0" fontId="4" fillId="0" borderId="24" xfId="0" applyFont="1" applyBorder="1" applyAlignment="1">
      <alignment horizontal="centerContinuous"/>
    </xf>
    <xf numFmtId="0" fontId="4" fillId="0" borderId="25" xfId="0" applyFont="1" applyBorder="1" applyAlignment="1">
      <alignment horizontal="centerContinuous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3" fontId="1" fillId="0" borderId="29" xfId="0" applyNumberFormat="1" applyFont="1" applyBorder="1"/>
    <xf numFmtId="0" fontId="2" fillId="0" borderId="30" xfId="0" applyFont="1" applyBorder="1" applyAlignment="1">
      <alignment horizontal="centerContinuous"/>
    </xf>
    <xf numFmtId="0" fontId="2" fillId="0" borderId="31" xfId="0" applyFont="1" applyBorder="1" applyAlignment="1">
      <alignment horizontal="centerContinuous"/>
    </xf>
    <xf numFmtId="0" fontId="3" fillId="0" borderId="0" xfId="0" applyFont="1"/>
    <xf numFmtId="37" fontId="5" fillId="2" borderId="32" xfId="0" quotePrefix="1" applyNumberFormat="1" applyFont="1" applyFill="1" applyBorder="1" applyAlignment="1">
      <alignment horizontal="center"/>
    </xf>
    <xf numFmtId="37" fontId="5" fillId="2" borderId="33" xfId="0" quotePrefix="1" applyNumberFormat="1" applyFont="1" applyFill="1" applyBorder="1" applyAlignment="1">
      <alignment horizontal="center"/>
    </xf>
    <xf numFmtId="37" fontId="5" fillId="2" borderId="34" xfId="0" quotePrefix="1" applyNumberFormat="1" applyFont="1" applyFill="1" applyBorder="1" applyAlignment="1">
      <alignment horizontal="center"/>
    </xf>
    <xf numFmtId="0" fontId="14" fillId="0" borderId="0" xfId="0" applyFont="1"/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top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37" fontId="5" fillId="0" borderId="0" xfId="0" quotePrefix="1" applyNumberFormat="1" applyFont="1" applyAlignment="1">
      <alignment horizontal="center"/>
    </xf>
    <xf numFmtId="37" fontId="7" fillId="0" borderId="0" xfId="0" applyNumberFormat="1" applyFont="1"/>
    <xf numFmtId="37" fontId="5" fillId="2" borderId="20" xfId="0" quotePrefix="1" applyNumberFormat="1" applyFont="1" applyFill="1" applyBorder="1" applyAlignment="1">
      <alignment horizontal="center"/>
    </xf>
    <xf numFmtId="3" fontId="1" fillId="0" borderId="33" xfId="0" applyNumberFormat="1" applyFont="1" applyBorder="1"/>
    <xf numFmtId="0" fontId="10" fillId="0" borderId="0" xfId="0" applyFont="1" applyAlignment="1">
      <alignment horizontal="right"/>
    </xf>
    <xf numFmtId="0" fontId="1" fillId="3" borderId="21" xfId="0" applyFont="1" applyFill="1" applyBorder="1" applyAlignment="1">
      <alignment horizontal="center"/>
    </xf>
    <xf numFmtId="3" fontId="1" fillId="3" borderId="12" xfId="0" applyNumberFormat="1" applyFont="1" applyFill="1" applyBorder="1"/>
    <xf numFmtId="3" fontId="1" fillId="3" borderId="5" xfId="0" applyNumberFormat="1" applyFont="1" applyFill="1" applyBorder="1"/>
    <xf numFmtId="3" fontId="1" fillId="3" borderId="1" xfId="0" applyNumberFormat="1" applyFont="1" applyFill="1" applyBorder="1"/>
    <xf numFmtId="3" fontId="1" fillId="3" borderId="29" xfId="0" applyNumberFormat="1" applyFont="1" applyFill="1" applyBorder="1"/>
    <xf numFmtId="0" fontId="1" fillId="4" borderId="21" xfId="0" applyFont="1" applyFill="1" applyBorder="1" applyAlignment="1">
      <alignment horizontal="center"/>
    </xf>
    <xf numFmtId="3" fontId="1" fillId="4" borderId="12" xfId="0" applyNumberFormat="1" applyFont="1" applyFill="1" applyBorder="1"/>
    <xf numFmtId="3" fontId="1" fillId="4" borderId="5" xfId="0" applyNumberFormat="1" applyFont="1" applyFill="1" applyBorder="1"/>
    <xf numFmtId="3" fontId="1" fillId="4" borderId="1" xfId="0" applyNumberFormat="1" applyFont="1" applyFill="1" applyBorder="1"/>
    <xf numFmtId="3" fontId="1" fillId="4" borderId="29" xfId="0" applyNumberFormat="1" applyFont="1" applyFill="1" applyBorder="1"/>
    <xf numFmtId="3" fontId="1" fillId="0" borderId="35" xfId="0" applyNumberFormat="1" applyFont="1" applyBorder="1"/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3" fontId="1" fillId="0" borderId="35" xfId="0" applyNumberFormat="1" applyFont="1" applyBorder="1" applyAlignment="1">
      <alignment vertical="center"/>
    </xf>
    <xf numFmtId="37" fontId="5" fillId="2" borderId="20" xfId="0" quotePrefix="1" applyNumberFormat="1" applyFont="1" applyFill="1" applyBorder="1" applyAlignment="1">
      <alignment horizontal="center" vertical="center"/>
    </xf>
    <xf numFmtId="3" fontId="1" fillId="0" borderId="33" xfId="0" applyNumberFormat="1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0" borderId="52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8" fillId="0" borderId="55" xfId="0" applyFont="1" applyBorder="1" applyAlignment="1">
      <alignment horizontal="centerContinuous"/>
    </xf>
    <xf numFmtId="0" fontId="4" fillId="0" borderId="56" xfId="0" applyFont="1" applyBorder="1" applyAlignment="1">
      <alignment horizontal="centerContinuous"/>
    </xf>
    <xf numFmtId="0" fontId="12" fillId="0" borderId="57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3" fontId="1" fillId="4" borderId="60" xfId="0" applyNumberFormat="1" applyFont="1" applyFill="1" applyBorder="1"/>
    <xf numFmtId="3" fontId="1" fillId="0" borderId="60" xfId="0" applyNumberFormat="1" applyFont="1" applyBorder="1"/>
    <xf numFmtId="3" fontId="1" fillId="3" borderId="60" xfId="0" applyNumberFormat="1" applyFont="1" applyFill="1" applyBorder="1"/>
    <xf numFmtId="3" fontId="1" fillId="0" borderId="63" xfId="0" applyNumberFormat="1" applyFont="1" applyBorder="1"/>
    <xf numFmtId="37" fontId="5" fillId="2" borderId="65" xfId="0" quotePrefix="1" applyNumberFormat="1" applyFont="1" applyFill="1" applyBorder="1" applyAlignment="1">
      <alignment horizontal="center"/>
    </xf>
    <xf numFmtId="37" fontId="5" fillId="2" borderId="63" xfId="0" quotePrefix="1" applyNumberFormat="1" applyFont="1" applyFill="1" applyBorder="1" applyAlignment="1">
      <alignment horizontal="center"/>
    </xf>
    <xf numFmtId="3" fontId="1" fillId="0" borderId="22" xfId="0" applyNumberFormat="1" applyFont="1" applyBorder="1" applyAlignment="1">
      <alignment horizontal="right"/>
    </xf>
    <xf numFmtId="0" fontId="18" fillId="0" borderId="66" xfId="0" applyFont="1" applyBorder="1" applyAlignment="1">
      <alignment horizontal="center"/>
    </xf>
    <xf numFmtId="0" fontId="18" fillId="0" borderId="67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8" fillId="0" borderId="71" xfId="0" applyFont="1" applyBorder="1" applyAlignment="1">
      <alignment horizontal="center"/>
    </xf>
    <xf numFmtId="37" fontId="5" fillId="2" borderId="73" xfId="0" quotePrefix="1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/>
    <xf numFmtId="3" fontId="1" fillId="5" borderId="1" xfId="0" applyNumberFormat="1" applyFont="1" applyFill="1" applyBorder="1"/>
    <xf numFmtId="3" fontId="1" fillId="6" borderId="29" xfId="0" applyNumberFormat="1" applyFont="1" applyFill="1" applyBorder="1"/>
    <xf numFmtId="3" fontId="1" fillId="5" borderId="29" xfId="0" applyNumberFormat="1" applyFont="1" applyFill="1" applyBorder="1"/>
    <xf numFmtId="3" fontId="1" fillId="6" borderId="5" xfId="0" applyNumberFormat="1" applyFont="1" applyFill="1" applyBorder="1"/>
    <xf numFmtId="3" fontId="1" fillId="5" borderId="5" xfId="0" applyNumberFormat="1" applyFont="1" applyFill="1" applyBorder="1"/>
    <xf numFmtId="3" fontId="1" fillId="6" borderId="41" xfId="0" applyNumberFormat="1" applyFont="1" applyFill="1" applyBorder="1"/>
    <xf numFmtId="3" fontId="1" fillId="6" borderId="61" xfId="0" applyNumberFormat="1" applyFont="1" applyFill="1" applyBorder="1"/>
    <xf numFmtId="3" fontId="1" fillId="5" borderId="43" xfId="0" applyNumberFormat="1" applyFont="1" applyFill="1" applyBorder="1"/>
    <xf numFmtId="3" fontId="1" fillId="6" borderId="43" xfId="0" applyNumberFormat="1" applyFont="1" applyFill="1" applyBorder="1"/>
    <xf numFmtId="3" fontId="1" fillId="5" borderId="44" xfId="0" applyNumberFormat="1" applyFont="1" applyFill="1" applyBorder="1"/>
    <xf numFmtId="3" fontId="1" fillId="5" borderId="62" xfId="0" applyNumberFormat="1" applyFont="1" applyFill="1" applyBorder="1"/>
    <xf numFmtId="3" fontId="1" fillId="6" borderId="40" xfId="0" applyNumberFormat="1" applyFont="1" applyFill="1" applyBorder="1"/>
    <xf numFmtId="3" fontId="1" fillId="5" borderId="40" xfId="0" applyNumberFormat="1" applyFont="1" applyFill="1" applyBorder="1"/>
    <xf numFmtId="37" fontId="1" fillId="6" borderId="21" xfId="0" applyNumberFormat="1" applyFont="1" applyFill="1" applyBorder="1" applyAlignment="1">
      <alignment horizontal="right"/>
    </xf>
    <xf numFmtId="37" fontId="1" fillId="5" borderId="21" xfId="0" applyNumberFormat="1" applyFont="1" applyFill="1" applyBorder="1" applyAlignment="1">
      <alignment horizontal="right"/>
    </xf>
    <xf numFmtId="3" fontId="1" fillId="5" borderId="33" xfId="0" applyNumberFormat="1" applyFont="1" applyFill="1" applyBorder="1" applyAlignment="1">
      <alignment vertical="center"/>
    </xf>
    <xf numFmtId="3" fontId="1" fillId="5" borderId="72" xfId="0" applyNumberFormat="1" applyFont="1" applyFill="1" applyBorder="1" applyAlignment="1">
      <alignment vertical="center"/>
    </xf>
    <xf numFmtId="37" fontId="1" fillId="5" borderId="34" xfId="0" applyNumberFormat="1" applyFont="1" applyFill="1" applyBorder="1" applyAlignment="1">
      <alignment vertical="center"/>
    </xf>
    <xf numFmtId="3" fontId="1" fillId="5" borderId="32" xfId="0" applyNumberFormat="1" applyFont="1" applyFill="1" applyBorder="1" applyAlignment="1">
      <alignment vertical="center"/>
    </xf>
    <xf numFmtId="37" fontId="1" fillId="5" borderId="22" xfId="0" applyNumberFormat="1" applyFont="1" applyFill="1" applyBorder="1" applyAlignment="1">
      <alignment horizontal="right" vertical="center"/>
    </xf>
    <xf numFmtId="0" fontId="0" fillId="5" borderId="0" xfId="0" applyFill="1"/>
    <xf numFmtId="3" fontId="1" fillId="6" borderId="42" xfId="0" applyNumberFormat="1" applyFont="1" applyFill="1" applyBorder="1"/>
    <xf numFmtId="3" fontId="1" fillId="5" borderId="45" xfId="0" applyNumberFormat="1" applyFont="1" applyFill="1" applyBorder="1"/>
    <xf numFmtId="3" fontId="1" fillId="5" borderId="33" xfId="0" applyNumberFormat="1" applyFont="1" applyFill="1" applyBorder="1"/>
    <xf numFmtId="37" fontId="1" fillId="5" borderId="32" xfId="0" applyNumberFormat="1" applyFont="1" applyFill="1" applyBorder="1"/>
    <xf numFmtId="3" fontId="1" fillId="5" borderId="32" xfId="0" applyNumberFormat="1" applyFont="1" applyFill="1" applyBorder="1"/>
    <xf numFmtId="37" fontId="1" fillId="5" borderId="22" xfId="0" applyNumberFormat="1" applyFont="1" applyFill="1" applyBorder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1" fillId="0" borderId="46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5" fillId="5" borderId="48" xfId="0" applyFont="1" applyFill="1" applyBorder="1" applyAlignment="1">
      <alignment horizontal="left" vertical="center"/>
    </xf>
    <xf numFmtId="0" fontId="1" fillId="5" borderId="48" xfId="0" applyFont="1" applyFill="1" applyBorder="1" applyAlignment="1">
      <alignment horizontal="left" vertical="center"/>
    </xf>
    <xf numFmtId="0" fontId="4" fillId="0" borderId="4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11" fillId="5" borderId="37" xfId="0" applyFont="1" applyFill="1" applyBorder="1" applyAlignment="1">
      <alignment horizontal="left" vertical="center"/>
    </xf>
    <xf numFmtId="0" fontId="11" fillId="5" borderId="38" xfId="0" applyFont="1" applyFill="1" applyBorder="1" applyAlignment="1">
      <alignment horizontal="left" vertical="center"/>
    </xf>
    <xf numFmtId="0" fontId="11" fillId="5" borderId="39" xfId="0" applyFont="1" applyFill="1" applyBorder="1" applyAlignment="1">
      <alignment horizontal="left" vertical="center"/>
    </xf>
    <xf numFmtId="0" fontId="8" fillId="0" borderId="64" xfId="0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15" fillId="5" borderId="37" xfId="0" applyFont="1" applyFill="1" applyBorder="1" applyAlignment="1">
      <alignment horizontal="left" vertical="center"/>
    </xf>
    <xf numFmtId="0" fontId="15" fillId="5" borderId="38" xfId="0" applyFont="1" applyFill="1" applyBorder="1" applyAlignment="1">
      <alignment horizontal="left" vertical="center"/>
    </xf>
    <xf numFmtId="0" fontId="15" fillId="5" borderId="3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7CD0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33</xdr:row>
      <xdr:rowOff>19050</xdr:rowOff>
    </xdr:from>
    <xdr:to>
      <xdr:col>9</xdr:col>
      <xdr:colOff>685800</xdr:colOff>
      <xdr:row>37</xdr:row>
      <xdr:rowOff>19050</xdr:rowOff>
    </xdr:to>
    <xdr:sp macro="" textlink="">
      <xdr:nvSpPr>
        <xdr:cNvPr id="1025" name="Tex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704850" y="7162800"/>
          <a:ext cx="9334500" cy="800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155448" indent="-457200"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1) Please provide the amount of metered consumption per month for each of your customer classes. If you have no customer classes, just fill in the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Retail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and </a:t>
          </a:r>
          <a:r>
            <a:rPr lang="en-US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Total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Wholesale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sections, (columns (B) and </a:t>
          </a:r>
          <a:r>
            <a:rPr lang="en-U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(S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)). If you do have separate residential and non-residential classes but do not distinguish between single family and multifamily, or between commercial, governmental, and/or irrigation, use the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Residential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and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Non-Residential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sections, (columns (D) and (J)).   </a:t>
          </a:r>
        </a:p>
      </xdr:txBody>
    </xdr:sp>
    <xdr:clientData/>
  </xdr:twoCellAnchor>
  <xdr:twoCellAnchor>
    <xdr:from>
      <xdr:col>1</xdr:col>
      <xdr:colOff>19050</xdr:colOff>
      <xdr:row>37</xdr:row>
      <xdr:rowOff>47625</xdr:rowOff>
    </xdr:from>
    <xdr:to>
      <xdr:col>9</xdr:col>
      <xdr:colOff>361950</xdr:colOff>
      <xdr:row>47</xdr:row>
      <xdr:rowOff>114300</xdr:rowOff>
    </xdr:to>
    <xdr:sp macro="" textlink="">
      <xdr:nvSpPr>
        <xdr:cNvPr id="1026" name="Tex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704850" y="7991475"/>
          <a:ext cx="9010650" cy="2066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155448" indent="-457200"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2) For each month, please provide the number of accounts actually billed in that month (Rows 17-28). This will be less than the total       number of accounts in the class if the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bill cycle is less than once a month (every other month for example).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Please use the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NUMBER OF ACCOUNTS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space at the bottom of the column (Row 32) to report the total number of accounts. </a:t>
          </a:r>
          <a:r>
            <a:rPr lang="en-US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This should NOT be the sum of the number of accounts billed per month. </a:t>
          </a:r>
          <a:r>
            <a:rPr lang="en-US" sz="1100" b="1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endParaRPr lang="en-US" sz="11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182880" indent="-457200"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3) </a:t>
          </a:r>
          <a:r>
            <a:rPr lang="en-US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Total Retail</a:t>
          </a:r>
          <a:r>
            <a:rPr lang="en-U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and </a:t>
          </a:r>
          <a:r>
            <a:rPr lang="en-US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Wholesale</a:t>
          </a:r>
          <a:r>
            <a:rPr lang="en-U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sales should agree with actuals reported in lines 5 (Sold to Wholesale Customers) and 6 (Sold to Retail Customers) on</a:t>
          </a:r>
          <a:r>
            <a:rPr lang="en-US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FORM 1</a:t>
          </a:r>
          <a:r>
            <a:rPr lang="en-U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If you have any questions in completing this form, please contact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Kelly O'Rourke at kelly.orourke@seattle.gov or (206) 684-7975. 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You can email this completed form directly to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kelly.orourke@seattle.gov</a:t>
          </a:r>
        </a:p>
        <a:p>
          <a:pPr algn="l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9</xdr:col>
      <xdr:colOff>95250</xdr:colOff>
      <xdr:row>34</xdr:row>
      <xdr:rowOff>0</xdr:rowOff>
    </xdr:to>
    <xdr:sp macro="" textlink="">
      <xdr:nvSpPr>
        <xdr:cNvPr id="4" name="Text 1">
          <a:extLst>
            <a:ext uri="{FF2B5EF4-FFF2-40B4-BE49-F238E27FC236}">
              <a16:creationId xmlns:a16="http://schemas.microsoft.com/office/drawing/2014/main" id="{4A144E23-1316-44C2-B27B-60810BB3C1B2}"/>
            </a:ext>
          </a:extLst>
        </xdr:cNvPr>
        <xdr:cNvSpPr txBox="1">
          <a:spLocks noChangeArrowheads="1"/>
        </xdr:cNvSpPr>
      </xdr:nvSpPr>
      <xdr:spPr bwMode="auto">
        <a:xfrm>
          <a:off x="666750" y="6572250"/>
          <a:ext cx="8591550" cy="800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201168" indent="-457200"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1)  Please provide the amount of metered consumption per month for each of your customer classes. If you have no customer </a:t>
          </a:r>
        </a:p>
        <a:p>
          <a:pPr marL="201168" indent="-457200"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classes, just fill in the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Retai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l and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Wholesale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sections, (columns (B) and (S)). If you do have separate residential and </a:t>
          </a:r>
        </a:p>
        <a:p>
          <a:pPr marL="201168" indent="-457200"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non-residential classes but do not distinguish between single family and multifamily, or between commercial, governmental, </a:t>
          </a:r>
        </a:p>
        <a:p>
          <a:pPr marL="201168" indent="-457200"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and/or irrigation, use the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Residential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and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Non-Residential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sections, (columns (D) and (J)).  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8</xdr:col>
      <xdr:colOff>762000</xdr:colOff>
      <xdr:row>43</xdr:row>
      <xdr:rowOff>190500</xdr:rowOff>
    </xdr:to>
    <xdr:sp macro="" textlink="">
      <xdr:nvSpPr>
        <xdr:cNvPr id="8" name="Text 2">
          <a:extLst>
            <a:ext uri="{FF2B5EF4-FFF2-40B4-BE49-F238E27FC236}">
              <a16:creationId xmlns:a16="http://schemas.microsoft.com/office/drawing/2014/main" id="{FB4FCAF1-CE2A-4C63-9E8D-88F8CFFE10FB}"/>
            </a:ext>
          </a:extLst>
        </xdr:cNvPr>
        <xdr:cNvSpPr txBox="1">
          <a:spLocks noChangeArrowheads="1"/>
        </xdr:cNvSpPr>
      </xdr:nvSpPr>
      <xdr:spPr bwMode="auto">
        <a:xfrm>
          <a:off x="666750" y="7372350"/>
          <a:ext cx="8267700" cy="19907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155448" indent="-457200" rtl="0"/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For each month, please provide the number of accounts actually billed in that month (Rows 14-25). This will be less than the total       number of accounts in the class if the bill cycle is less than once a month (every other month for example). Please use the </a:t>
          </a:r>
          <a:r>
            <a:rPr lang="en-US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 OF ACCOUNTS</a:t>
          </a:r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space at the bottom of the column (Row 29) to report the total number of accounts. </a:t>
          </a:r>
          <a:r>
            <a:rPr lang="en-US" sz="1100" b="1" i="0" u="sng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should NOT be the sum of the number of accounts billed per month. </a:t>
          </a:r>
          <a:r>
            <a:rPr lang="en-US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228600" indent="-457200"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3) 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Retail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and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Wholesale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sales should agree with actuals reported in lines 5 (Sold to Wholesale Customers) and 6 (Sold to Retail Customers) on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FORM 1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/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 you have any questions in completing this form, please contact</a:t>
          </a:r>
          <a:r>
            <a:rPr lang="en-US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Kelly O'Rourke at kelly.orourke@seattle.gov or (206) 684-7975.  </a:t>
          </a:r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You can email this completed form directly to</a:t>
          </a:r>
          <a:r>
            <a:rPr lang="en-US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kelly.orourke@seattle.gov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30</xdr:row>
      <xdr:rowOff>19050</xdr:rowOff>
    </xdr:from>
    <xdr:to>
      <xdr:col>9</xdr:col>
      <xdr:colOff>685800</xdr:colOff>
      <xdr:row>34</xdr:row>
      <xdr:rowOff>19050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F5F47211-EE05-4B62-901B-7EB23D558FA8}"/>
            </a:ext>
          </a:extLst>
        </xdr:cNvPr>
        <xdr:cNvSpPr txBox="1">
          <a:spLocks noChangeArrowheads="1"/>
        </xdr:cNvSpPr>
      </xdr:nvSpPr>
      <xdr:spPr bwMode="auto">
        <a:xfrm>
          <a:off x="742950" y="7743825"/>
          <a:ext cx="8743950" cy="800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155448" indent="-457200"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1) Please provide the amount of metered consumption per month for each of your customer classes. If you have no customer classes, just fill in the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Retail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and </a:t>
          </a:r>
          <a:r>
            <a:rPr lang="en-US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Total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Wholesale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sections, (columns (B) and </a:t>
          </a:r>
          <a:r>
            <a:rPr lang="en-U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(S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)). If you do have separate residential and non-residential classes but do not distinguish between single family and multifamily, or between commercial, governmental, and/or irrigation, use the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Residential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and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Non-Residential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sections, (columns (D) and (J)).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CY48"/>
  <sheetViews>
    <sheetView showGridLines="0" tabSelected="1" zoomScale="90" zoomScaleNormal="90" workbookViewId="0">
      <selection activeCell="A3" sqref="A3:S3"/>
    </sheetView>
  </sheetViews>
  <sheetFormatPr defaultColWidth="9.77734375" defaultRowHeight="15.75" x14ac:dyDescent="0.25"/>
  <cols>
    <col min="1" max="1" width="8.44140625" customWidth="1"/>
    <col min="2" max="17" width="11.77734375" customWidth="1"/>
    <col min="18" max="18" width="13.77734375" customWidth="1"/>
    <col min="19" max="19" width="14.6640625" customWidth="1"/>
  </cols>
  <sheetData>
    <row r="1" spans="1:103" x14ac:dyDescent="0.25">
      <c r="A1" s="117" t="s">
        <v>51</v>
      </c>
      <c r="B1" s="117"/>
      <c r="C1" s="117"/>
      <c r="D1" s="117"/>
    </row>
    <row r="3" spans="1:103" ht="24.75" x14ac:dyDescent="0.35">
      <c r="A3" s="127" t="s">
        <v>41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103" ht="24.75" x14ac:dyDescent="0.35">
      <c r="A4" s="127" t="s">
        <v>54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</row>
    <row r="5" spans="1:103" ht="15.75" customHeight="1" x14ac:dyDescent="0.3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03" ht="21" customHeight="1" x14ac:dyDescent="0.25">
      <c r="A6" s="126" t="s">
        <v>40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</row>
    <row r="7" spans="1:103" ht="24" customHeight="1" x14ac:dyDescent="0.3">
      <c r="A7" s="125" t="s">
        <v>55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</row>
    <row r="8" spans="1:103" ht="18" customHeight="1" x14ac:dyDescent="0.3">
      <c r="A8" s="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4"/>
      <c r="O8" s="4"/>
      <c r="P8" s="4"/>
      <c r="Q8" s="4"/>
      <c r="R8" s="1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</row>
    <row r="9" spans="1:103" ht="31.5" customHeight="1" thickBot="1" x14ac:dyDescent="0.3">
      <c r="A9" s="2"/>
      <c r="B9" s="48"/>
      <c r="C9" s="68" t="s">
        <v>47</v>
      </c>
      <c r="D9" s="137"/>
      <c r="E9" s="138"/>
      <c r="F9" s="138"/>
      <c r="G9" s="138"/>
      <c r="H9" s="139"/>
      <c r="I9" s="2"/>
      <c r="J9" s="68" t="s">
        <v>38</v>
      </c>
      <c r="K9" s="130"/>
      <c r="L9" s="131"/>
      <c r="M9" s="131"/>
      <c r="N9" s="68" t="s">
        <v>39</v>
      </c>
      <c r="O9" s="130"/>
      <c r="P9" s="130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</row>
    <row r="10" spans="1:103" ht="11.25" customHeight="1" thickBot="1" x14ac:dyDescent="0.3">
      <c r="A10" s="2"/>
      <c r="B10" s="48"/>
      <c r="C10" s="68"/>
      <c r="D10" s="6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6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</row>
    <row r="11" spans="1:103" ht="19.5" thickTop="1" thickBot="1" x14ac:dyDescent="0.3">
      <c r="A11" s="20"/>
      <c r="B11" s="135" t="s">
        <v>0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23" t="s">
        <v>1</v>
      </c>
      <c r="T11" s="3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</row>
    <row r="12" spans="1:103" ht="18.75" thickBot="1" x14ac:dyDescent="0.3">
      <c r="A12" s="21" t="s">
        <v>2</v>
      </c>
      <c r="B12" s="17" t="s">
        <v>3</v>
      </c>
      <c r="C12" s="12"/>
      <c r="D12" s="13" t="s">
        <v>4</v>
      </c>
      <c r="E12" s="14"/>
      <c r="F12" s="14"/>
      <c r="G12" s="14"/>
      <c r="H12" s="14"/>
      <c r="I12" s="15"/>
      <c r="J12" s="79" t="s">
        <v>5</v>
      </c>
      <c r="K12" s="14"/>
      <c r="L12" s="14"/>
      <c r="M12" s="14"/>
      <c r="N12" s="14"/>
      <c r="O12" s="14"/>
      <c r="P12" s="14"/>
      <c r="Q12" s="15"/>
      <c r="R12" s="91" t="s">
        <v>49</v>
      </c>
      <c r="S12" s="24"/>
      <c r="T12" s="3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</row>
    <row r="13" spans="1:103" ht="17.25" thickTop="1" x14ac:dyDescent="0.25">
      <c r="A13" s="22" t="s">
        <v>6</v>
      </c>
      <c r="B13" s="41"/>
      <c r="C13" s="42"/>
      <c r="D13" s="34" t="s">
        <v>7</v>
      </c>
      <c r="E13" s="36"/>
      <c r="F13" s="34" t="s">
        <v>8</v>
      </c>
      <c r="G13" s="36"/>
      <c r="H13" s="34" t="s">
        <v>9</v>
      </c>
      <c r="I13" s="35"/>
      <c r="J13" s="80" t="s">
        <v>10</v>
      </c>
      <c r="K13" s="36"/>
      <c r="L13" s="132" t="s">
        <v>11</v>
      </c>
      <c r="M13" s="134"/>
      <c r="N13" s="132" t="s">
        <v>12</v>
      </c>
      <c r="O13" s="134"/>
      <c r="P13" s="132" t="s">
        <v>43</v>
      </c>
      <c r="Q13" s="133"/>
      <c r="R13" s="92" t="s">
        <v>46</v>
      </c>
      <c r="S13" s="24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</row>
    <row r="14" spans="1:103" x14ac:dyDescent="0.25">
      <c r="A14" s="22" t="s">
        <v>13</v>
      </c>
      <c r="B14" s="18" t="s">
        <v>48</v>
      </c>
      <c r="C14" s="10" t="s">
        <v>14</v>
      </c>
      <c r="D14" s="8" t="s">
        <v>48</v>
      </c>
      <c r="E14" s="37" t="s">
        <v>14</v>
      </c>
      <c r="F14" s="8" t="s">
        <v>48</v>
      </c>
      <c r="G14" s="37" t="s">
        <v>14</v>
      </c>
      <c r="H14" s="8" t="s">
        <v>48</v>
      </c>
      <c r="I14" s="16" t="s">
        <v>14</v>
      </c>
      <c r="J14" s="81" t="s">
        <v>48</v>
      </c>
      <c r="K14" s="37" t="s">
        <v>14</v>
      </c>
      <c r="L14" s="8" t="s">
        <v>48</v>
      </c>
      <c r="M14" s="37" t="s">
        <v>14</v>
      </c>
      <c r="N14" s="8" t="s">
        <v>48</v>
      </c>
      <c r="O14" s="37" t="s">
        <v>14</v>
      </c>
      <c r="P14" s="8" t="s">
        <v>48</v>
      </c>
      <c r="Q14" s="16" t="s">
        <v>14</v>
      </c>
      <c r="R14" s="76" t="s">
        <v>48</v>
      </c>
      <c r="S14" s="24" t="s">
        <v>48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</row>
    <row r="15" spans="1:103" x14ac:dyDescent="0.25">
      <c r="A15" s="22" t="s">
        <v>15</v>
      </c>
      <c r="B15" s="18" t="s">
        <v>16</v>
      </c>
      <c r="C15" s="10" t="s">
        <v>17</v>
      </c>
      <c r="D15" s="9" t="s">
        <v>16</v>
      </c>
      <c r="E15" s="38" t="s">
        <v>17</v>
      </c>
      <c r="F15" s="9" t="s">
        <v>16</v>
      </c>
      <c r="G15" s="38" t="s">
        <v>17</v>
      </c>
      <c r="H15" s="9" t="s">
        <v>16</v>
      </c>
      <c r="I15" s="10" t="s">
        <v>17</v>
      </c>
      <c r="J15" s="82" t="s">
        <v>16</v>
      </c>
      <c r="K15" s="38" t="s">
        <v>17</v>
      </c>
      <c r="L15" s="9" t="s">
        <v>16</v>
      </c>
      <c r="M15" s="38" t="s">
        <v>17</v>
      </c>
      <c r="N15" s="9" t="s">
        <v>16</v>
      </c>
      <c r="O15" s="38" t="s">
        <v>17</v>
      </c>
      <c r="P15" s="9" t="s">
        <v>16</v>
      </c>
      <c r="Q15" s="10" t="s">
        <v>17</v>
      </c>
      <c r="R15" s="77" t="s">
        <v>16</v>
      </c>
      <c r="S15" s="24" t="s">
        <v>16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</row>
    <row r="16" spans="1:103" ht="16.5" thickBot="1" x14ac:dyDescent="0.3">
      <c r="A16" s="25" t="s">
        <v>18</v>
      </c>
      <c r="B16" s="26" t="s">
        <v>19</v>
      </c>
      <c r="C16" s="27" t="s">
        <v>20</v>
      </c>
      <c r="D16" s="28" t="s">
        <v>21</v>
      </c>
      <c r="E16" s="39" t="s">
        <v>20</v>
      </c>
      <c r="F16" s="28" t="s">
        <v>21</v>
      </c>
      <c r="G16" s="39" t="s">
        <v>20</v>
      </c>
      <c r="H16" s="28" t="s">
        <v>21</v>
      </c>
      <c r="I16" s="27" t="s">
        <v>20</v>
      </c>
      <c r="J16" s="83" t="s">
        <v>21</v>
      </c>
      <c r="K16" s="39" t="s">
        <v>20</v>
      </c>
      <c r="L16" s="28" t="s">
        <v>21</v>
      </c>
      <c r="M16" s="39" t="s">
        <v>20</v>
      </c>
      <c r="N16" s="28" t="s">
        <v>21</v>
      </c>
      <c r="O16" s="39" t="s">
        <v>20</v>
      </c>
      <c r="P16" s="28" t="s">
        <v>21</v>
      </c>
      <c r="Q16" s="27" t="s">
        <v>20</v>
      </c>
      <c r="R16" s="78" t="s">
        <v>21</v>
      </c>
      <c r="S16" s="29" t="s">
        <v>22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</row>
    <row r="17" spans="1:103" ht="16.5" thickTop="1" x14ac:dyDescent="0.25">
      <c r="A17" s="62" t="s">
        <v>23</v>
      </c>
      <c r="B17" s="63">
        <f>D17+J17+R17</f>
        <v>0</v>
      </c>
      <c r="C17" s="64">
        <f>E17+K17</f>
        <v>0</v>
      </c>
      <c r="D17" s="65">
        <f>F17+H17</f>
        <v>0</v>
      </c>
      <c r="E17" s="66">
        <f>G17+I17</f>
        <v>0</v>
      </c>
      <c r="F17" s="96"/>
      <c r="G17" s="98"/>
      <c r="H17" s="96"/>
      <c r="I17" s="100"/>
      <c r="J17" s="84">
        <f>L17+N17+P17</f>
        <v>0</v>
      </c>
      <c r="K17" s="66">
        <f>M17+O17+Q17</f>
        <v>0</v>
      </c>
      <c r="L17" s="96"/>
      <c r="M17" s="98"/>
      <c r="N17" s="102"/>
      <c r="O17" s="118"/>
      <c r="P17" s="102"/>
      <c r="Q17" s="103"/>
      <c r="R17" s="108"/>
      <c r="S17" s="110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</row>
    <row r="18" spans="1:103" x14ac:dyDescent="0.25">
      <c r="A18" s="32" t="s">
        <v>24</v>
      </c>
      <c r="B18" s="19">
        <f t="shared" ref="B18:B28" si="0">D18+J18+R18</f>
        <v>0</v>
      </c>
      <c r="C18" s="11">
        <f t="shared" ref="C18:C28" si="1">E18+K18</f>
        <v>0</v>
      </c>
      <c r="D18" s="7">
        <f t="shared" ref="D18:E28" si="2">F18+H18</f>
        <v>0</v>
      </c>
      <c r="E18" s="40">
        <f t="shared" si="2"/>
        <v>0</v>
      </c>
      <c r="F18" s="97"/>
      <c r="G18" s="99"/>
      <c r="H18" s="97"/>
      <c r="I18" s="101"/>
      <c r="J18" s="85">
        <f t="shared" ref="J18:J28" si="3">L18+N18+P18</f>
        <v>0</v>
      </c>
      <c r="K18" s="40">
        <f t="shared" ref="K18:K28" si="4">M18+O18+Q18</f>
        <v>0</v>
      </c>
      <c r="L18" s="97"/>
      <c r="M18" s="99"/>
      <c r="N18" s="104"/>
      <c r="O18" s="99"/>
      <c r="P18" s="104"/>
      <c r="Q18" s="101"/>
      <c r="R18" s="109"/>
      <c r="S18" s="111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</row>
    <row r="19" spans="1:103" x14ac:dyDescent="0.25">
      <c r="A19" s="57" t="s">
        <v>25</v>
      </c>
      <c r="B19" s="58">
        <f t="shared" si="0"/>
        <v>0</v>
      </c>
      <c r="C19" s="59">
        <f t="shared" si="1"/>
        <v>0</v>
      </c>
      <c r="D19" s="60">
        <f t="shared" si="2"/>
        <v>0</v>
      </c>
      <c r="E19" s="61">
        <f t="shared" si="2"/>
        <v>0</v>
      </c>
      <c r="F19" s="96"/>
      <c r="G19" s="98"/>
      <c r="H19" s="96"/>
      <c r="I19" s="100"/>
      <c r="J19" s="86">
        <f t="shared" si="3"/>
        <v>0</v>
      </c>
      <c r="K19" s="61">
        <f t="shared" si="4"/>
        <v>0</v>
      </c>
      <c r="L19" s="96"/>
      <c r="M19" s="98"/>
      <c r="N19" s="105"/>
      <c r="O19" s="98"/>
      <c r="P19" s="105"/>
      <c r="Q19" s="100"/>
      <c r="R19" s="108"/>
      <c r="S19" s="110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</row>
    <row r="20" spans="1:103" x14ac:dyDescent="0.25">
      <c r="A20" s="32" t="s">
        <v>26</v>
      </c>
      <c r="B20" s="19">
        <f t="shared" si="0"/>
        <v>0</v>
      </c>
      <c r="C20" s="11">
        <f t="shared" si="1"/>
        <v>0</v>
      </c>
      <c r="D20" s="7">
        <f t="shared" si="2"/>
        <v>0</v>
      </c>
      <c r="E20" s="40">
        <f t="shared" si="2"/>
        <v>0</v>
      </c>
      <c r="F20" s="97"/>
      <c r="G20" s="99"/>
      <c r="H20" s="97"/>
      <c r="I20" s="101"/>
      <c r="J20" s="85">
        <f t="shared" si="3"/>
        <v>0</v>
      </c>
      <c r="K20" s="40">
        <f t="shared" si="4"/>
        <v>0</v>
      </c>
      <c r="L20" s="97"/>
      <c r="M20" s="99"/>
      <c r="N20" s="104"/>
      <c r="O20" s="99"/>
      <c r="P20" s="104"/>
      <c r="Q20" s="101"/>
      <c r="R20" s="109"/>
      <c r="S20" s="11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</row>
    <row r="21" spans="1:103" x14ac:dyDescent="0.25">
      <c r="A21" s="57" t="s">
        <v>27</v>
      </c>
      <c r="B21" s="58">
        <f t="shared" si="0"/>
        <v>0</v>
      </c>
      <c r="C21" s="59">
        <f t="shared" si="1"/>
        <v>0</v>
      </c>
      <c r="D21" s="60">
        <f t="shared" si="2"/>
        <v>0</v>
      </c>
      <c r="E21" s="61">
        <f t="shared" si="2"/>
        <v>0</v>
      </c>
      <c r="F21" s="96"/>
      <c r="G21" s="98"/>
      <c r="H21" s="96"/>
      <c r="I21" s="100"/>
      <c r="J21" s="86">
        <f t="shared" si="3"/>
        <v>0</v>
      </c>
      <c r="K21" s="61">
        <f t="shared" si="4"/>
        <v>0</v>
      </c>
      <c r="L21" s="96"/>
      <c r="M21" s="98"/>
      <c r="N21" s="105"/>
      <c r="O21" s="98"/>
      <c r="P21" s="105"/>
      <c r="Q21" s="100"/>
      <c r="R21" s="108"/>
      <c r="S21" s="110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</row>
    <row r="22" spans="1:103" x14ac:dyDescent="0.25">
      <c r="A22" s="32" t="s">
        <v>28</v>
      </c>
      <c r="B22" s="19">
        <f t="shared" si="0"/>
        <v>0</v>
      </c>
      <c r="C22" s="11">
        <f t="shared" si="1"/>
        <v>0</v>
      </c>
      <c r="D22" s="7">
        <f t="shared" si="2"/>
        <v>0</v>
      </c>
      <c r="E22" s="40">
        <f t="shared" si="2"/>
        <v>0</v>
      </c>
      <c r="F22" s="97"/>
      <c r="G22" s="99"/>
      <c r="H22" s="97"/>
      <c r="I22" s="101"/>
      <c r="J22" s="85">
        <f t="shared" si="3"/>
        <v>0</v>
      </c>
      <c r="K22" s="40">
        <f t="shared" si="4"/>
        <v>0</v>
      </c>
      <c r="L22" s="97"/>
      <c r="M22" s="99"/>
      <c r="N22" s="104"/>
      <c r="O22" s="99"/>
      <c r="P22" s="104"/>
      <c r="Q22" s="101"/>
      <c r="R22" s="109"/>
      <c r="S22" s="11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</row>
    <row r="23" spans="1:103" x14ac:dyDescent="0.25">
      <c r="A23" s="57" t="s">
        <v>29</v>
      </c>
      <c r="B23" s="58">
        <f t="shared" si="0"/>
        <v>0</v>
      </c>
      <c r="C23" s="59">
        <f t="shared" si="1"/>
        <v>0</v>
      </c>
      <c r="D23" s="60">
        <f t="shared" si="2"/>
        <v>0</v>
      </c>
      <c r="E23" s="61">
        <f t="shared" si="2"/>
        <v>0</v>
      </c>
      <c r="F23" s="96"/>
      <c r="G23" s="98"/>
      <c r="H23" s="96"/>
      <c r="I23" s="100"/>
      <c r="J23" s="86">
        <f t="shared" si="3"/>
        <v>0</v>
      </c>
      <c r="K23" s="61">
        <f t="shared" si="4"/>
        <v>0</v>
      </c>
      <c r="L23" s="96"/>
      <c r="M23" s="98"/>
      <c r="N23" s="105"/>
      <c r="O23" s="98"/>
      <c r="P23" s="105"/>
      <c r="Q23" s="100"/>
      <c r="R23" s="108"/>
      <c r="S23" s="110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</row>
    <row r="24" spans="1:103" x14ac:dyDescent="0.25">
      <c r="A24" s="32" t="s">
        <v>30</v>
      </c>
      <c r="B24" s="19">
        <f t="shared" si="0"/>
        <v>0</v>
      </c>
      <c r="C24" s="11">
        <f t="shared" si="1"/>
        <v>0</v>
      </c>
      <c r="D24" s="7">
        <f t="shared" si="2"/>
        <v>0</v>
      </c>
      <c r="E24" s="40">
        <f t="shared" si="2"/>
        <v>0</v>
      </c>
      <c r="F24" s="97"/>
      <c r="G24" s="99"/>
      <c r="H24" s="97"/>
      <c r="I24" s="101"/>
      <c r="J24" s="85">
        <f t="shared" si="3"/>
        <v>0</v>
      </c>
      <c r="K24" s="40">
        <f t="shared" si="4"/>
        <v>0</v>
      </c>
      <c r="L24" s="97"/>
      <c r="M24" s="99"/>
      <c r="N24" s="104"/>
      <c r="O24" s="99"/>
      <c r="P24" s="104"/>
      <c r="Q24" s="101"/>
      <c r="R24" s="109"/>
      <c r="S24" s="111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</row>
    <row r="25" spans="1:103" x14ac:dyDescent="0.25">
      <c r="A25" s="57" t="s">
        <v>31</v>
      </c>
      <c r="B25" s="58">
        <f t="shared" si="0"/>
        <v>0</v>
      </c>
      <c r="C25" s="59">
        <f t="shared" si="1"/>
        <v>0</v>
      </c>
      <c r="D25" s="60">
        <f t="shared" si="2"/>
        <v>0</v>
      </c>
      <c r="E25" s="61">
        <f t="shared" si="2"/>
        <v>0</v>
      </c>
      <c r="F25" s="96"/>
      <c r="G25" s="98"/>
      <c r="H25" s="96"/>
      <c r="I25" s="100"/>
      <c r="J25" s="86">
        <f t="shared" si="3"/>
        <v>0</v>
      </c>
      <c r="K25" s="61">
        <f t="shared" si="4"/>
        <v>0</v>
      </c>
      <c r="L25" s="96"/>
      <c r="M25" s="98"/>
      <c r="N25" s="105"/>
      <c r="O25" s="98"/>
      <c r="P25" s="105"/>
      <c r="Q25" s="100"/>
      <c r="R25" s="108"/>
      <c r="S25" s="110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</row>
    <row r="26" spans="1:103" x14ac:dyDescent="0.25">
      <c r="A26" s="32" t="s">
        <v>32</v>
      </c>
      <c r="B26" s="19">
        <f t="shared" si="0"/>
        <v>0</v>
      </c>
      <c r="C26" s="11">
        <f t="shared" si="1"/>
        <v>0</v>
      </c>
      <c r="D26" s="7">
        <f t="shared" si="2"/>
        <v>0</v>
      </c>
      <c r="E26" s="40">
        <f t="shared" si="2"/>
        <v>0</v>
      </c>
      <c r="F26" s="97"/>
      <c r="G26" s="99"/>
      <c r="H26" s="97"/>
      <c r="I26" s="101"/>
      <c r="J26" s="85">
        <f t="shared" si="3"/>
        <v>0</v>
      </c>
      <c r="K26" s="40">
        <f t="shared" si="4"/>
        <v>0</v>
      </c>
      <c r="L26" s="97"/>
      <c r="M26" s="99"/>
      <c r="N26" s="104"/>
      <c r="O26" s="99"/>
      <c r="P26" s="104"/>
      <c r="Q26" s="101"/>
      <c r="R26" s="109"/>
      <c r="S26" s="111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</row>
    <row r="27" spans="1:103" x14ac:dyDescent="0.25">
      <c r="A27" s="57" t="s">
        <v>33</v>
      </c>
      <c r="B27" s="58">
        <f t="shared" si="0"/>
        <v>0</v>
      </c>
      <c r="C27" s="59">
        <f t="shared" si="1"/>
        <v>0</v>
      </c>
      <c r="D27" s="60">
        <f t="shared" si="2"/>
        <v>0</v>
      </c>
      <c r="E27" s="61">
        <f t="shared" si="2"/>
        <v>0</v>
      </c>
      <c r="F27" s="96"/>
      <c r="G27" s="98"/>
      <c r="H27" s="96"/>
      <c r="I27" s="100"/>
      <c r="J27" s="86">
        <f t="shared" si="3"/>
        <v>0</v>
      </c>
      <c r="K27" s="61">
        <f t="shared" si="4"/>
        <v>0</v>
      </c>
      <c r="L27" s="96"/>
      <c r="M27" s="98"/>
      <c r="N27" s="105"/>
      <c r="O27" s="98"/>
      <c r="P27" s="105"/>
      <c r="Q27" s="100"/>
      <c r="R27" s="108"/>
      <c r="S27" s="110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</row>
    <row r="28" spans="1:103" ht="16.5" thickBot="1" x14ac:dyDescent="0.3">
      <c r="A28" s="32" t="s">
        <v>34</v>
      </c>
      <c r="B28" s="19">
        <f t="shared" si="0"/>
        <v>0</v>
      </c>
      <c r="C28" s="11">
        <f t="shared" si="1"/>
        <v>0</v>
      </c>
      <c r="D28" s="7">
        <f t="shared" si="2"/>
        <v>0</v>
      </c>
      <c r="E28" s="40">
        <f t="shared" si="2"/>
        <v>0</v>
      </c>
      <c r="F28" s="97"/>
      <c r="G28" s="99"/>
      <c r="H28" s="97"/>
      <c r="I28" s="101"/>
      <c r="J28" s="85">
        <f t="shared" si="3"/>
        <v>0</v>
      </c>
      <c r="K28" s="40">
        <f t="shared" si="4"/>
        <v>0</v>
      </c>
      <c r="L28" s="97"/>
      <c r="M28" s="99"/>
      <c r="N28" s="106"/>
      <c r="O28" s="119"/>
      <c r="P28" s="106"/>
      <c r="Q28" s="107"/>
      <c r="R28" s="109"/>
      <c r="S28" s="11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</row>
    <row r="29" spans="1:103" ht="17.25" thickTop="1" thickBot="1" x14ac:dyDescent="0.3">
      <c r="A29" s="33" t="s">
        <v>35</v>
      </c>
      <c r="B29" s="30">
        <f>SUM(B17:B28)</f>
        <v>0</v>
      </c>
      <c r="C29" s="44"/>
      <c r="D29" s="31">
        <f>SUM(D17:D28)</f>
        <v>0</v>
      </c>
      <c r="E29" s="45"/>
      <c r="F29" s="31">
        <f>SUM(F17:F28)</f>
        <v>0</v>
      </c>
      <c r="G29" s="45"/>
      <c r="H29" s="31">
        <f>SUM(H17:H28)</f>
        <v>0</v>
      </c>
      <c r="I29" s="44"/>
      <c r="J29" s="87">
        <f>L29+N29+P29</f>
        <v>0</v>
      </c>
      <c r="K29" s="45"/>
      <c r="L29" s="31">
        <f>SUM(L17:L28)</f>
        <v>0</v>
      </c>
      <c r="M29" s="45"/>
      <c r="N29" s="31">
        <f>SUM(N17:N28)</f>
        <v>0</v>
      </c>
      <c r="O29" s="45"/>
      <c r="P29" s="31">
        <f>SUM(P17:P28)</f>
        <v>0</v>
      </c>
      <c r="Q29" s="44"/>
      <c r="R29" s="31">
        <f>SUM(R17:R28)</f>
        <v>0</v>
      </c>
      <c r="S29" s="90">
        <f>SUM(S17:S28)</f>
        <v>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</row>
    <row r="30" spans="1:103" ht="18.75" thickTop="1" x14ac:dyDescent="0.25">
      <c r="A30" s="50"/>
      <c r="B30" s="51"/>
      <c r="C30" s="52"/>
      <c r="D30" s="51"/>
      <c r="E30" s="52"/>
      <c r="F30" s="51"/>
      <c r="G30" s="52"/>
      <c r="H30" s="51"/>
      <c r="I30" s="52"/>
      <c r="J30" s="51"/>
      <c r="K30" s="52"/>
      <c r="L30" s="51"/>
      <c r="M30" s="52"/>
      <c r="N30" s="51"/>
      <c r="O30" s="51"/>
      <c r="P30" s="51"/>
      <c r="Q30" s="51"/>
      <c r="R30" s="51"/>
      <c r="S30" s="53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</row>
    <row r="31" spans="1:103" ht="15.75" customHeight="1" thickBot="1" x14ac:dyDescent="0.3">
      <c r="A31" s="50"/>
      <c r="B31" s="51"/>
      <c r="C31" s="52"/>
      <c r="D31" s="51"/>
      <c r="E31" s="52"/>
      <c r="F31" s="51"/>
      <c r="G31" s="52"/>
      <c r="H31" s="51"/>
      <c r="I31" s="52"/>
      <c r="J31" s="51"/>
      <c r="K31" s="52"/>
      <c r="L31" s="51"/>
      <c r="M31" s="52"/>
      <c r="N31" s="51"/>
      <c r="O31" s="51"/>
      <c r="P31" s="51"/>
      <c r="Q31" s="51"/>
      <c r="R31" s="51"/>
      <c r="S31" s="53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</row>
    <row r="32" spans="1:103" ht="35.25" customHeight="1" thickTop="1" thickBot="1" x14ac:dyDescent="0.3">
      <c r="A32" s="128" t="s">
        <v>42</v>
      </c>
      <c r="B32" s="129"/>
      <c r="C32" s="67">
        <f>E32+K32</f>
        <v>0</v>
      </c>
      <c r="D32" s="54"/>
      <c r="E32" s="55">
        <f>G32+I32</f>
        <v>0</v>
      </c>
      <c r="F32" s="54"/>
      <c r="G32" s="120"/>
      <c r="H32" s="54"/>
      <c r="I32" s="121"/>
      <c r="J32" s="89"/>
      <c r="K32" s="55">
        <f>M32+O32+Q32</f>
        <v>0</v>
      </c>
      <c r="L32" s="54"/>
      <c r="M32" s="120"/>
      <c r="N32" s="54"/>
      <c r="O32" s="120"/>
      <c r="P32" s="54"/>
      <c r="Q32" s="122"/>
      <c r="R32" s="88"/>
      <c r="S32" s="123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</row>
    <row r="33" spans="1:103" ht="24.75" customHeight="1" thickTop="1" x14ac:dyDescent="0.25">
      <c r="A33" s="2"/>
      <c r="B33" s="43" t="s">
        <v>36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</row>
    <row r="34" spans="1:103" x14ac:dyDescent="0.25">
      <c r="B34" s="47"/>
      <c r="C34" s="43"/>
    </row>
    <row r="37" spans="1:103" ht="15.75" customHeight="1" x14ac:dyDescent="0.25">
      <c r="K37" s="43"/>
    </row>
    <row r="38" spans="1:103" ht="15.75" customHeight="1" x14ac:dyDescent="0.25"/>
    <row r="39" spans="1:103" ht="15.75" customHeight="1" x14ac:dyDescent="0.25">
      <c r="D39" s="56"/>
      <c r="F39" s="56"/>
    </row>
    <row r="40" spans="1:103" ht="15.75" customHeight="1" x14ac:dyDescent="0.25"/>
    <row r="41" spans="1:103" ht="15.75" customHeight="1" x14ac:dyDescent="0.25">
      <c r="B41" s="47"/>
    </row>
    <row r="42" spans="1:103" ht="15.75" customHeight="1" x14ac:dyDescent="0.25"/>
    <row r="43" spans="1:103" ht="15.75" customHeight="1" x14ac:dyDescent="0.25"/>
    <row r="44" spans="1:103" ht="15.75" customHeight="1" x14ac:dyDescent="0.25"/>
    <row r="45" spans="1:103" ht="15.75" customHeight="1" x14ac:dyDescent="0.25"/>
    <row r="46" spans="1:103" ht="15.75" customHeight="1" x14ac:dyDescent="0.25"/>
    <row r="47" spans="1:103" ht="15.75" customHeight="1" x14ac:dyDescent="0.25"/>
    <row r="48" spans="1:103" ht="15.75" customHeight="1" x14ac:dyDescent="0.25"/>
  </sheetData>
  <mergeCells count="12">
    <mergeCell ref="A7:S7"/>
    <mergeCell ref="A6:S6"/>
    <mergeCell ref="A4:S4"/>
    <mergeCell ref="A3:S3"/>
    <mergeCell ref="A32:B32"/>
    <mergeCell ref="K9:M9"/>
    <mergeCell ref="O9:P9"/>
    <mergeCell ref="P13:Q13"/>
    <mergeCell ref="N13:O13"/>
    <mergeCell ref="L13:M13"/>
    <mergeCell ref="B11:R11"/>
    <mergeCell ref="D9:H9"/>
  </mergeCells>
  <phoneticPr fontId="0" type="noConversion"/>
  <printOptions gridLinesSet="0"/>
  <pageMargins left="0.71" right="0.45" top="0.65" bottom="0.33" header="0.4" footer="0.25"/>
  <pageSetup paperSize="5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Y44"/>
  <sheetViews>
    <sheetView showGridLines="0" zoomScale="96" zoomScaleNormal="96" workbookViewId="0">
      <selection activeCell="A14" sqref="A14"/>
    </sheetView>
  </sheetViews>
  <sheetFormatPr defaultColWidth="9.77734375" defaultRowHeight="15.75" x14ac:dyDescent="0.25"/>
  <cols>
    <col min="1" max="1" width="8" customWidth="1"/>
    <col min="2" max="2" width="11.77734375" customWidth="1"/>
    <col min="3" max="3" width="18.6640625" customWidth="1"/>
    <col min="4" max="17" width="11.77734375" customWidth="1"/>
    <col min="18" max="18" width="13" bestFit="1" customWidth="1"/>
    <col min="19" max="19" width="14.77734375" customWidth="1"/>
  </cols>
  <sheetData>
    <row r="1" spans="1:102" ht="32.25" customHeight="1" x14ac:dyDescent="0.25">
      <c r="A1" s="49" t="s">
        <v>40</v>
      </c>
      <c r="C1" s="75" t="s">
        <v>44</v>
      </c>
      <c r="D1" s="75"/>
      <c r="E1" s="75" t="s">
        <v>44</v>
      </c>
      <c r="F1" s="75"/>
      <c r="G1" s="75" t="s">
        <v>44</v>
      </c>
      <c r="H1" s="75"/>
      <c r="I1" s="75" t="s">
        <v>44</v>
      </c>
      <c r="J1" s="75"/>
      <c r="K1" s="75" t="s">
        <v>44</v>
      </c>
      <c r="L1" s="75"/>
      <c r="M1" s="75" t="s">
        <v>44</v>
      </c>
      <c r="N1" s="75"/>
      <c r="O1" s="75" t="s">
        <v>44</v>
      </c>
      <c r="P1" s="75"/>
      <c r="Q1" s="75" t="s">
        <v>44</v>
      </c>
      <c r="R1" s="2"/>
      <c r="S1" s="75" t="s">
        <v>44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</row>
    <row r="2" spans="1:102" ht="25.5" customHeight="1" x14ac:dyDescent="0.25">
      <c r="A2" s="117" t="s">
        <v>51</v>
      </c>
      <c r="B2" s="117"/>
      <c r="C2" s="124"/>
      <c r="D2" s="12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2"/>
      <c r="S2" s="7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</row>
    <row r="3" spans="1:102" ht="32.25" customHeight="1" x14ac:dyDescent="0.25">
      <c r="A3" s="49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2"/>
      <c r="S3" s="75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</row>
    <row r="4" spans="1:102" ht="24" customHeight="1" x14ac:dyDescent="0.3">
      <c r="A4" s="125" t="s">
        <v>52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</row>
    <row r="5" spans="1:102" ht="18" customHeight="1" x14ac:dyDescent="0.3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4"/>
      <c r="O5" s="4"/>
      <c r="P5" s="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</row>
    <row r="6" spans="1:102" ht="31.5" customHeight="1" thickBot="1" x14ac:dyDescent="0.3">
      <c r="A6" s="2"/>
      <c r="B6" s="48"/>
      <c r="C6" s="68" t="s">
        <v>37</v>
      </c>
      <c r="D6" s="144" t="s">
        <v>53</v>
      </c>
      <c r="E6" s="145"/>
      <c r="F6" s="145"/>
      <c r="G6" s="145"/>
      <c r="H6" s="146"/>
      <c r="I6" s="2"/>
      <c r="J6" s="68" t="s">
        <v>38</v>
      </c>
      <c r="K6" s="130" t="s">
        <v>56</v>
      </c>
      <c r="L6" s="131"/>
      <c r="M6" s="131"/>
      <c r="N6" s="68" t="s">
        <v>39</v>
      </c>
      <c r="O6" s="130" t="s">
        <v>50</v>
      </c>
      <c r="P6" s="130"/>
      <c r="Q6" s="70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</row>
    <row r="7" spans="1:102" ht="11.25" customHeight="1" thickBot="1" x14ac:dyDescent="0.3">
      <c r="A7" s="2"/>
      <c r="B7" s="48"/>
      <c r="C7" s="68"/>
      <c r="D7" s="69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</row>
    <row r="8" spans="1:102" ht="19.5" thickTop="1" thickBot="1" x14ac:dyDescent="0.3">
      <c r="A8" s="20"/>
      <c r="B8" s="135" t="s">
        <v>0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43"/>
      <c r="S8" s="23" t="s">
        <v>1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</row>
    <row r="9" spans="1:102" ht="18.75" thickBot="1" x14ac:dyDescent="0.3">
      <c r="A9" s="21" t="s">
        <v>2</v>
      </c>
      <c r="B9" s="17" t="s">
        <v>3</v>
      </c>
      <c r="C9" s="12"/>
      <c r="D9" s="13" t="s">
        <v>4</v>
      </c>
      <c r="E9" s="14"/>
      <c r="F9" s="14"/>
      <c r="G9" s="14"/>
      <c r="H9" s="14"/>
      <c r="I9" s="15"/>
      <c r="J9" s="140" t="s">
        <v>5</v>
      </c>
      <c r="K9" s="141"/>
      <c r="L9" s="141"/>
      <c r="M9" s="141"/>
      <c r="N9" s="141"/>
      <c r="O9" s="141"/>
      <c r="P9" s="141"/>
      <c r="Q9" s="142"/>
      <c r="R9" s="93" t="s">
        <v>45</v>
      </c>
      <c r="S9" s="24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</row>
    <row r="10" spans="1:102" ht="17.25" thickTop="1" x14ac:dyDescent="0.25">
      <c r="A10" s="22" t="s">
        <v>6</v>
      </c>
      <c r="B10" s="41"/>
      <c r="C10" s="42"/>
      <c r="D10" s="34" t="s">
        <v>7</v>
      </c>
      <c r="E10" s="36"/>
      <c r="F10" s="34" t="s">
        <v>8</v>
      </c>
      <c r="G10" s="36"/>
      <c r="H10" s="34" t="s">
        <v>9</v>
      </c>
      <c r="I10" s="35"/>
      <c r="J10" s="80" t="s">
        <v>10</v>
      </c>
      <c r="K10" s="36"/>
      <c r="L10" s="34" t="s">
        <v>11</v>
      </c>
      <c r="M10" s="36"/>
      <c r="N10" s="34" t="s">
        <v>12</v>
      </c>
      <c r="O10" s="36"/>
      <c r="P10" s="34" t="s">
        <v>43</v>
      </c>
      <c r="Q10" s="35"/>
      <c r="R10" s="94" t="s">
        <v>46</v>
      </c>
      <c r="S10" s="24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</row>
    <row r="11" spans="1:102" x14ac:dyDescent="0.25">
      <c r="A11" s="22" t="s">
        <v>13</v>
      </c>
      <c r="B11" s="18" t="s">
        <v>48</v>
      </c>
      <c r="C11" s="10" t="s">
        <v>14</v>
      </c>
      <c r="D11" s="8" t="s">
        <v>48</v>
      </c>
      <c r="E11" s="37" t="s">
        <v>14</v>
      </c>
      <c r="F11" s="8" t="s">
        <v>48</v>
      </c>
      <c r="G11" s="37" t="s">
        <v>14</v>
      </c>
      <c r="H11" s="8" t="s">
        <v>48</v>
      </c>
      <c r="I11" s="16" t="s">
        <v>14</v>
      </c>
      <c r="J11" s="81" t="s">
        <v>48</v>
      </c>
      <c r="K11" s="37" t="s">
        <v>14</v>
      </c>
      <c r="L11" s="8" t="s">
        <v>48</v>
      </c>
      <c r="M11" s="37" t="s">
        <v>14</v>
      </c>
      <c r="N11" s="8" t="s">
        <v>48</v>
      </c>
      <c r="O11" s="37" t="s">
        <v>14</v>
      </c>
      <c r="P11" s="8" t="s">
        <v>48</v>
      </c>
      <c r="Q11" s="16" t="s">
        <v>14</v>
      </c>
      <c r="R11" s="76" t="s">
        <v>48</v>
      </c>
      <c r="S11" s="24" t="s">
        <v>48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</row>
    <row r="12" spans="1:102" x14ac:dyDescent="0.25">
      <c r="A12" s="22" t="s">
        <v>15</v>
      </c>
      <c r="B12" s="18" t="s">
        <v>16</v>
      </c>
      <c r="C12" s="10" t="s">
        <v>17</v>
      </c>
      <c r="D12" s="9" t="s">
        <v>16</v>
      </c>
      <c r="E12" s="38" t="s">
        <v>17</v>
      </c>
      <c r="F12" s="9" t="s">
        <v>16</v>
      </c>
      <c r="G12" s="38" t="s">
        <v>17</v>
      </c>
      <c r="H12" s="9" t="s">
        <v>16</v>
      </c>
      <c r="I12" s="10" t="s">
        <v>17</v>
      </c>
      <c r="J12" s="82" t="s">
        <v>16</v>
      </c>
      <c r="K12" s="38" t="s">
        <v>17</v>
      </c>
      <c r="L12" s="9" t="s">
        <v>16</v>
      </c>
      <c r="M12" s="38" t="s">
        <v>17</v>
      </c>
      <c r="N12" s="9" t="s">
        <v>16</v>
      </c>
      <c r="O12" s="38" t="s">
        <v>17</v>
      </c>
      <c r="P12" s="9" t="s">
        <v>16</v>
      </c>
      <c r="Q12" s="10" t="s">
        <v>17</v>
      </c>
      <c r="R12" s="77" t="s">
        <v>16</v>
      </c>
      <c r="S12" s="24" t="s">
        <v>16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</row>
    <row r="13" spans="1:102" ht="16.5" thickBot="1" x14ac:dyDescent="0.3">
      <c r="A13" s="25" t="s">
        <v>18</v>
      </c>
      <c r="B13" s="26" t="s">
        <v>19</v>
      </c>
      <c r="C13" s="27" t="s">
        <v>20</v>
      </c>
      <c r="D13" s="28" t="s">
        <v>21</v>
      </c>
      <c r="E13" s="39" t="s">
        <v>20</v>
      </c>
      <c r="F13" s="28" t="s">
        <v>21</v>
      </c>
      <c r="G13" s="39" t="s">
        <v>20</v>
      </c>
      <c r="H13" s="28" t="s">
        <v>21</v>
      </c>
      <c r="I13" s="27" t="s">
        <v>20</v>
      </c>
      <c r="J13" s="83" t="s">
        <v>21</v>
      </c>
      <c r="K13" s="39" t="s">
        <v>20</v>
      </c>
      <c r="L13" s="28" t="s">
        <v>21</v>
      </c>
      <c r="M13" s="39" t="s">
        <v>20</v>
      </c>
      <c r="N13" s="28" t="s">
        <v>21</v>
      </c>
      <c r="O13" s="39" t="s">
        <v>20</v>
      </c>
      <c r="P13" s="28" t="s">
        <v>21</v>
      </c>
      <c r="Q13" s="27" t="s">
        <v>20</v>
      </c>
      <c r="R13" s="78" t="s">
        <v>21</v>
      </c>
      <c r="S13" s="29" t="s">
        <v>22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</row>
    <row r="14" spans="1:102" ht="16.5" thickTop="1" x14ac:dyDescent="0.25">
      <c r="A14" s="62" t="s">
        <v>23</v>
      </c>
      <c r="B14" s="63">
        <f>D14+J14+R14</f>
        <v>49737</v>
      </c>
      <c r="C14" s="64">
        <f>E14+K14</f>
        <v>2637</v>
      </c>
      <c r="D14" s="65">
        <f>F14+H14</f>
        <v>36800</v>
      </c>
      <c r="E14" s="66">
        <f>G14+I14</f>
        <v>2453</v>
      </c>
      <c r="F14" s="96">
        <v>30200</v>
      </c>
      <c r="G14" s="98">
        <v>2364</v>
      </c>
      <c r="H14" s="96">
        <v>6600</v>
      </c>
      <c r="I14" s="100">
        <v>89</v>
      </c>
      <c r="J14" s="84">
        <f>L14+N14+P14</f>
        <v>12860</v>
      </c>
      <c r="K14" s="66">
        <f>M14+O14+Q14</f>
        <v>184</v>
      </c>
      <c r="L14" s="96">
        <v>9200</v>
      </c>
      <c r="M14" s="98">
        <v>144</v>
      </c>
      <c r="N14" s="96">
        <v>3600</v>
      </c>
      <c r="O14" s="100">
        <v>25</v>
      </c>
      <c r="P14" s="102">
        <v>60</v>
      </c>
      <c r="Q14" s="103">
        <v>15</v>
      </c>
      <c r="R14" s="108">
        <v>77</v>
      </c>
      <c r="S14" s="110">
        <v>1526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</row>
    <row r="15" spans="1:102" x14ac:dyDescent="0.25">
      <c r="A15" s="32" t="s">
        <v>24</v>
      </c>
      <c r="B15" s="19">
        <f t="shared" ref="B15:B25" si="0">D15+J15+R15</f>
        <v>51555</v>
      </c>
      <c r="C15" s="11">
        <f t="shared" ref="C15:C25" si="1">E15+K15</f>
        <v>2435</v>
      </c>
      <c r="D15" s="7">
        <f>F15+H15</f>
        <v>38442</v>
      </c>
      <c r="E15" s="40">
        <f t="shared" ref="D15:E25" si="2">G15+I15</f>
        <v>2265</v>
      </c>
      <c r="F15" s="97">
        <f>F$14*1.05</f>
        <v>31710</v>
      </c>
      <c r="G15" s="99">
        <v>2183</v>
      </c>
      <c r="H15" s="97">
        <f>H$14*1.02</f>
        <v>6732</v>
      </c>
      <c r="I15" s="101">
        <v>82</v>
      </c>
      <c r="J15" s="85">
        <f t="shared" ref="J15:J26" si="3">L15+N15+P15</f>
        <v>13068</v>
      </c>
      <c r="K15" s="40">
        <f t="shared" ref="K15:K25" si="4">M15+O15+Q15</f>
        <v>170</v>
      </c>
      <c r="L15" s="97">
        <f>L$14*1.02</f>
        <v>9384</v>
      </c>
      <c r="M15" s="99">
        <v>132</v>
      </c>
      <c r="N15" s="97">
        <f>N$14*1.02</f>
        <v>3672</v>
      </c>
      <c r="O15" s="101">
        <v>24</v>
      </c>
      <c r="P15" s="104">
        <v>12</v>
      </c>
      <c r="Q15" s="101">
        <v>14</v>
      </c>
      <c r="R15" s="109">
        <v>45</v>
      </c>
      <c r="S15" s="111">
        <v>474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</row>
    <row r="16" spans="1:102" x14ac:dyDescent="0.25">
      <c r="A16" s="57" t="s">
        <v>25</v>
      </c>
      <c r="B16" s="58">
        <f t="shared" si="0"/>
        <v>48710</v>
      </c>
      <c r="C16" s="59">
        <f t="shared" si="1"/>
        <v>2717</v>
      </c>
      <c r="D16" s="60">
        <f t="shared" si="2"/>
        <v>35828</v>
      </c>
      <c r="E16" s="61">
        <f t="shared" si="2"/>
        <v>2502</v>
      </c>
      <c r="F16" s="96">
        <f>F$14*0.97</f>
        <v>29294</v>
      </c>
      <c r="G16" s="98">
        <v>2411</v>
      </c>
      <c r="H16" s="96">
        <f>H$14*0.99</f>
        <v>6534</v>
      </c>
      <c r="I16" s="100">
        <v>91</v>
      </c>
      <c r="J16" s="86">
        <f t="shared" si="3"/>
        <v>12770</v>
      </c>
      <c r="K16" s="61">
        <f t="shared" si="4"/>
        <v>215</v>
      </c>
      <c r="L16" s="96">
        <f>L$14*0.99</f>
        <v>9108</v>
      </c>
      <c r="M16" s="98">
        <v>174</v>
      </c>
      <c r="N16" s="96">
        <f>N$14*0.99</f>
        <v>3564</v>
      </c>
      <c r="O16" s="100">
        <v>26</v>
      </c>
      <c r="P16" s="105">
        <v>98</v>
      </c>
      <c r="Q16" s="100">
        <v>15</v>
      </c>
      <c r="R16" s="108">
        <v>112</v>
      </c>
      <c r="S16" s="110">
        <v>1213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</row>
    <row r="17" spans="1:103" x14ac:dyDescent="0.25">
      <c r="A17" s="32" t="s">
        <v>26</v>
      </c>
      <c r="B17" s="19">
        <f t="shared" si="0"/>
        <v>53494</v>
      </c>
      <c r="C17" s="11">
        <f t="shared" si="1"/>
        <v>2389</v>
      </c>
      <c r="D17" s="7">
        <f t="shared" si="2"/>
        <v>40084</v>
      </c>
      <c r="E17" s="40">
        <f t="shared" si="2"/>
        <v>2220</v>
      </c>
      <c r="F17" s="97">
        <f>F$14*1.1</f>
        <v>33220</v>
      </c>
      <c r="G17" s="99">
        <v>2140</v>
      </c>
      <c r="H17" s="97">
        <f>H$14*1.04</f>
        <v>6864</v>
      </c>
      <c r="I17" s="101">
        <v>80</v>
      </c>
      <c r="J17" s="85">
        <f t="shared" si="3"/>
        <v>13347</v>
      </c>
      <c r="K17" s="40">
        <f t="shared" si="4"/>
        <v>169</v>
      </c>
      <c r="L17" s="97">
        <f>L$14*1.04</f>
        <v>9568</v>
      </c>
      <c r="M17" s="99">
        <v>131</v>
      </c>
      <c r="N17" s="97">
        <f>N$14*1.04</f>
        <v>3744</v>
      </c>
      <c r="O17" s="101">
        <v>23</v>
      </c>
      <c r="P17" s="104">
        <v>35</v>
      </c>
      <c r="Q17" s="101">
        <v>15</v>
      </c>
      <c r="R17" s="109">
        <v>63</v>
      </c>
      <c r="S17" s="111">
        <v>2870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</row>
    <row r="18" spans="1:103" x14ac:dyDescent="0.25">
      <c r="A18" s="57" t="s">
        <v>27</v>
      </c>
      <c r="B18" s="58">
        <f t="shared" si="0"/>
        <v>51659</v>
      </c>
      <c r="C18" s="59">
        <f t="shared" si="1"/>
        <v>2667</v>
      </c>
      <c r="D18" s="60">
        <f t="shared" si="2"/>
        <v>37904</v>
      </c>
      <c r="E18" s="61">
        <f t="shared" si="2"/>
        <v>2478</v>
      </c>
      <c r="F18" s="96">
        <f>F$14*1.03</f>
        <v>31106</v>
      </c>
      <c r="G18" s="98">
        <v>2388</v>
      </c>
      <c r="H18" s="96">
        <f>H$14*1.03</f>
        <v>6798</v>
      </c>
      <c r="I18" s="100">
        <v>90</v>
      </c>
      <c r="J18" s="86">
        <f t="shared" si="3"/>
        <v>13698</v>
      </c>
      <c r="K18" s="61">
        <f t="shared" si="4"/>
        <v>189</v>
      </c>
      <c r="L18" s="96">
        <f>L$14*1.03</f>
        <v>9476</v>
      </c>
      <c r="M18" s="98">
        <v>145</v>
      </c>
      <c r="N18" s="96">
        <f>N$14*1.07</f>
        <v>3852</v>
      </c>
      <c r="O18" s="100">
        <v>27</v>
      </c>
      <c r="P18" s="105">
        <v>370</v>
      </c>
      <c r="Q18" s="100">
        <v>17</v>
      </c>
      <c r="R18" s="108">
        <v>57</v>
      </c>
      <c r="S18" s="110">
        <v>5064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</row>
    <row r="19" spans="1:103" x14ac:dyDescent="0.25">
      <c r="A19" s="32" t="s">
        <v>28</v>
      </c>
      <c r="B19" s="19">
        <f t="shared" si="0"/>
        <v>58141</v>
      </c>
      <c r="C19" s="11">
        <f t="shared" si="1"/>
        <v>2411</v>
      </c>
      <c r="D19" s="7">
        <f t="shared" si="2"/>
        <v>43302</v>
      </c>
      <c r="E19" s="40">
        <f t="shared" si="2"/>
        <v>2236</v>
      </c>
      <c r="F19" s="97">
        <f>F$14*1.2</f>
        <v>36240</v>
      </c>
      <c r="G19" s="99">
        <v>2155</v>
      </c>
      <c r="H19" s="97">
        <f>H$14*1.07</f>
        <v>7062</v>
      </c>
      <c r="I19" s="101">
        <v>81</v>
      </c>
      <c r="J19" s="85">
        <f t="shared" si="3"/>
        <v>14750</v>
      </c>
      <c r="K19" s="40">
        <f t="shared" si="4"/>
        <v>175</v>
      </c>
      <c r="L19" s="97">
        <f>L$14*1.07</f>
        <v>9844</v>
      </c>
      <c r="M19" s="99">
        <v>134</v>
      </c>
      <c r="N19" s="97">
        <f>N$14*1.12</f>
        <v>4032.0000000000005</v>
      </c>
      <c r="O19" s="101">
        <v>23</v>
      </c>
      <c r="P19" s="104">
        <v>874</v>
      </c>
      <c r="Q19" s="101">
        <v>18</v>
      </c>
      <c r="R19" s="109">
        <v>89</v>
      </c>
      <c r="S19" s="111">
        <v>6849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</row>
    <row r="20" spans="1:103" x14ac:dyDescent="0.25">
      <c r="A20" s="57" t="s">
        <v>29</v>
      </c>
      <c r="B20" s="58">
        <f t="shared" si="0"/>
        <v>62009</v>
      </c>
      <c r="C20" s="59">
        <f t="shared" si="1"/>
        <v>2417</v>
      </c>
      <c r="D20" s="60">
        <f t="shared" si="2"/>
        <v>46520</v>
      </c>
      <c r="E20" s="61">
        <f t="shared" si="2"/>
        <v>2234</v>
      </c>
      <c r="F20" s="96">
        <f>F$14*1.3</f>
        <v>39260</v>
      </c>
      <c r="G20" s="98">
        <v>2147</v>
      </c>
      <c r="H20" s="96">
        <f>H$14*1.1</f>
        <v>7260.0000000000009</v>
      </c>
      <c r="I20" s="100">
        <v>87</v>
      </c>
      <c r="J20" s="86">
        <f t="shared" si="3"/>
        <v>15365</v>
      </c>
      <c r="K20" s="61">
        <f t="shared" si="4"/>
        <v>183</v>
      </c>
      <c r="L20" s="96">
        <f>L$14*1.1</f>
        <v>10120</v>
      </c>
      <c r="M20" s="98">
        <v>141</v>
      </c>
      <c r="N20" s="96">
        <f>N$14*1.15</f>
        <v>4140</v>
      </c>
      <c r="O20" s="100">
        <v>25</v>
      </c>
      <c r="P20" s="105">
        <v>1105</v>
      </c>
      <c r="Q20" s="100">
        <v>17</v>
      </c>
      <c r="R20" s="108">
        <v>124</v>
      </c>
      <c r="S20" s="110">
        <v>9847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</row>
    <row r="21" spans="1:103" x14ac:dyDescent="0.25">
      <c r="A21" s="32" t="s">
        <v>30</v>
      </c>
      <c r="B21" s="19">
        <f t="shared" si="0"/>
        <v>65030</v>
      </c>
      <c r="C21" s="11">
        <f t="shared" si="1"/>
        <v>2489</v>
      </c>
      <c r="D21" s="7">
        <f t="shared" si="2"/>
        <v>49474</v>
      </c>
      <c r="E21" s="40">
        <f t="shared" si="2"/>
        <v>2312</v>
      </c>
      <c r="F21" s="97">
        <f>F$14*1.4</f>
        <v>42280</v>
      </c>
      <c r="G21" s="99">
        <v>2228</v>
      </c>
      <c r="H21" s="97">
        <f>H$14*1.09</f>
        <v>7194.0000000000009</v>
      </c>
      <c r="I21" s="101">
        <v>84</v>
      </c>
      <c r="J21" s="85">
        <f t="shared" si="3"/>
        <v>15485</v>
      </c>
      <c r="K21" s="40">
        <f t="shared" si="4"/>
        <v>177</v>
      </c>
      <c r="L21" s="97">
        <f>L$14*1.09</f>
        <v>10028</v>
      </c>
      <c r="M21" s="99">
        <v>136</v>
      </c>
      <c r="N21" s="97">
        <f>N$14*1.25</f>
        <v>4500</v>
      </c>
      <c r="O21" s="101">
        <v>23</v>
      </c>
      <c r="P21" s="104">
        <v>957</v>
      </c>
      <c r="Q21" s="101">
        <v>18</v>
      </c>
      <c r="R21" s="109">
        <v>71</v>
      </c>
      <c r="S21" s="111">
        <v>7525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</row>
    <row r="22" spans="1:103" x14ac:dyDescent="0.25">
      <c r="A22" s="57" t="s">
        <v>31</v>
      </c>
      <c r="B22" s="58">
        <f t="shared" si="0"/>
        <v>59899</v>
      </c>
      <c r="C22" s="59">
        <f t="shared" si="1"/>
        <v>2628</v>
      </c>
      <c r="D22" s="60">
        <f t="shared" si="2"/>
        <v>45652</v>
      </c>
      <c r="E22" s="61">
        <f t="shared" si="2"/>
        <v>2440</v>
      </c>
      <c r="F22" s="96">
        <f>F$14*1.28</f>
        <v>38656</v>
      </c>
      <c r="G22" s="98">
        <v>2352</v>
      </c>
      <c r="H22" s="96">
        <f>H$14*1.06</f>
        <v>6996</v>
      </c>
      <c r="I22" s="100">
        <v>88</v>
      </c>
      <c r="J22" s="86">
        <f t="shared" si="3"/>
        <v>14210</v>
      </c>
      <c r="K22" s="61">
        <f t="shared" si="4"/>
        <v>188</v>
      </c>
      <c r="L22" s="96">
        <f>L$14*1.06</f>
        <v>9752</v>
      </c>
      <c r="M22" s="98">
        <v>147</v>
      </c>
      <c r="N22" s="96">
        <f>N$14*1.11</f>
        <v>3996.0000000000005</v>
      </c>
      <c r="O22" s="100">
        <v>25</v>
      </c>
      <c r="P22" s="105">
        <v>462</v>
      </c>
      <c r="Q22" s="100">
        <v>16</v>
      </c>
      <c r="R22" s="108">
        <v>37</v>
      </c>
      <c r="S22" s="110">
        <v>4613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</row>
    <row r="23" spans="1:103" x14ac:dyDescent="0.25">
      <c r="A23" s="32" t="s">
        <v>32</v>
      </c>
      <c r="B23" s="19">
        <f t="shared" si="0"/>
        <v>55599</v>
      </c>
      <c r="C23" s="11">
        <f t="shared" si="1"/>
        <v>2461</v>
      </c>
      <c r="D23" s="7">
        <f t="shared" si="2"/>
        <v>42335</v>
      </c>
      <c r="E23" s="40">
        <f t="shared" si="2"/>
        <v>2284</v>
      </c>
      <c r="F23" s="97">
        <f>F$14*1.18</f>
        <v>35636</v>
      </c>
      <c r="G23" s="99">
        <v>2201</v>
      </c>
      <c r="H23" s="97">
        <f>H$14*1.015</f>
        <v>6698.9999999999991</v>
      </c>
      <c r="I23" s="101">
        <v>83</v>
      </c>
      <c r="J23" s="85">
        <f t="shared" si="3"/>
        <v>13199</v>
      </c>
      <c r="K23" s="40">
        <f t="shared" si="4"/>
        <v>177</v>
      </c>
      <c r="L23" s="97">
        <f>L$14*1.015</f>
        <v>9338</v>
      </c>
      <c r="M23" s="99">
        <v>134</v>
      </c>
      <c r="N23" s="97">
        <f>N$14*1.04</f>
        <v>3744</v>
      </c>
      <c r="O23" s="101">
        <v>26</v>
      </c>
      <c r="P23" s="104">
        <v>117</v>
      </c>
      <c r="Q23" s="101">
        <v>17</v>
      </c>
      <c r="R23" s="109">
        <v>65</v>
      </c>
      <c r="S23" s="111">
        <v>2441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</row>
    <row r="24" spans="1:103" x14ac:dyDescent="0.25">
      <c r="A24" s="57" t="s">
        <v>33</v>
      </c>
      <c r="B24" s="58">
        <f t="shared" si="0"/>
        <v>52228.800000000003</v>
      </c>
      <c r="C24" s="59">
        <f t="shared" si="1"/>
        <v>2562</v>
      </c>
      <c r="D24" s="60">
        <f t="shared" si="2"/>
        <v>39229.200000000004</v>
      </c>
      <c r="E24" s="61">
        <f t="shared" si="2"/>
        <v>2382</v>
      </c>
      <c r="F24" s="96">
        <f>F$14*1.08</f>
        <v>32616.000000000004</v>
      </c>
      <c r="G24" s="98">
        <v>2296</v>
      </c>
      <c r="H24" s="96">
        <f>H$14*1.002</f>
        <v>6613.2</v>
      </c>
      <c r="I24" s="100">
        <v>86</v>
      </c>
      <c r="J24" s="86">
        <f t="shared" si="3"/>
        <v>12905.599999999999</v>
      </c>
      <c r="K24" s="61">
        <f t="shared" si="4"/>
        <v>180</v>
      </c>
      <c r="L24" s="96">
        <f>L$14*1.002</f>
        <v>9218.4</v>
      </c>
      <c r="M24" s="98">
        <v>141</v>
      </c>
      <c r="N24" s="96">
        <f>N$14*1.002</f>
        <v>3607.2</v>
      </c>
      <c r="O24" s="100">
        <v>25</v>
      </c>
      <c r="P24" s="105">
        <v>80</v>
      </c>
      <c r="Q24" s="100">
        <v>14</v>
      </c>
      <c r="R24" s="108">
        <v>94</v>
      </c>
      <c r="S24" s="110">
        <v>758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</row>
    <row r="25" spans="1:103" ht="16.5" thickBot="1" x14ac:dyDescent="0.3">
      <c r="A25" s="32" t="s">
        <v>34</v>
      </c>
      <c r="B25" s="19">
        <f t="shared" si="0"/>
        <v>48307</v>
      </c>
      <c r="C25" s="11">
        <f t="shared" si="1"/>
        <v>2521</v>
      </c>
      <c r="D25" s="7">
        <f t="shared" si="2"/>
        <v>35526</v>
      </c>
      <c r="E25" s="40">
        <f t="shared" si="2"/>
        <v>2345</v>
      </c>
      <c r="F25" s="97">
        <f>F$14*0.96</f>
        <v>28992</v>
      </c>
      <c r="G25" s="99">
        <v>2260</v>
      </c>
      <c r="H25" s="97">
        <f>H$14*0.99</f>
        <v>6534</v>
      </c>
      <c r="I25" s="101">
        <v>85</v>
      </c>
      <c r="J25" s="85">
        <f t="shared" si="3"/>
        <v>12695</v>
      </c>
      <c r="K25" s="40">
        <f t="shared" si="4"/>
        <v>176</v>
      </c>
      <c r="L25" s="97">
        <f>L$14*0.99</f>
        <v>9108</v>
      </c>
      <c r="M25" s="99">
        <v>138</v>
      </c>
      <c r="N25" s="97">
        <f>N$14*0.99</f>
        <v>3564</v>
      </c>
      <c r="O25" s="101">
        <v>23</v>
      </c>
      <c r="P25" s="106">
        <v>23</v>
      </c>
      <c r="Q25" s="107">
        <v>15</v>
      </c>
      <c r="R25" s="109">
        <v>86</v>
      </c>
      <c r="S25" s="111">
        <v>333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</row>
    <row r="26" spans="1:103" ht="17.25" thickTop="1" thickBot="1" x14ac:dyDescent="0.3">
      <c r="A26" s="33" t="s">
        <v>35</v>
      </c>
      <c r="B26" s="30">
        <f>SUM(B14:B25)</f>
        <v>656368.80000000005</v>
      </c>
      <c r="C26" s="44"/>
      <c r="D26" s="31">
        <f>SUM(D14:D25)</f>
        <v>491096.2</v>
      </c>
      <c r="E26" s="45"/>
      <c r="F26" s="31">
        <f>SUM(F14:F25)</f>
        <v>409210</v>
      </c>
      <c r="G26" s="45"/>
      <c r="H26" s="31">
        <f>SUM(H14:H25)</f>
        <v>81886.2</v>
      </c>
      <c r="I26" s="44"/>
      <c r="J26" s="87">
        <f t="shared" si="3"/>
        <v>164352.59999999998</v>
      </c>
      <c r="K26" s="45"/>
      <c r="L26" s="31">
        <f>SUM(L14:L25)</f>
        <v>114144.4</v>
      </c>
      <c r="M26" s="45"/>
      <c r="N26" s="31">
        <f>SUM(N14:N25)</f>
        <v>46015.199999999997</v>
      </c>
      <c r="O26" s="46"/>
      <c r="P26" s="31">
        <f>SUM(P14:P25)</f>
        <v>4193</v>
      </c>
      <c r="Q26" s="44"/>
      <c r="R26" s="31">
        <f>SUM(R14:R25)</f>
        <v>920</v>
      </c>
      <c r="S26" s="90">
        <f>SUM(S14:S25)</f>
        <v>43513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</row>
    <row r="27" spans="1:103" ht="18.75" thickTop="1" x14ac:dyDescent="0.25">
      <c r="A27" s="50"/>
      <c r="B27" s="51"/>
      <c r="C27" s="52"/>
      <c r="D27" s="51"/>
      <c r="E27" s="52"/>
      <c r="F27" s="51"/>
      <c r="G27" s="52"/>
      <c r="H27" s="51"/>
      <c r="I27" s="52"/>
      <c r="J27" s="51"/>
      <c r="K27" s="52"/>
      <c r="L27" s="51"/>
      <c r="M27" s="52"/>
      <c r="N27" s="51"/>
      <c r="O27" s="52"/>
      <c r="P27" s="51"/>
      <c r="Q27" s="51"/>
      <c r="R27" s="51"/>
      <c r="S27" s="53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</row>
    <row r="28" spans="1:103" ht="15.75" customHeight="1" thickBot="1" x14ac:dyDescent="0.3">
      <c r="A28" s="50"/>
      <c r="B28" s="51"/>
      <c r="C28" s="52"/>
      <c r="D28" s="51"/>
      <c r="E28" s="52"/>
      <c r="F28" s="51"/>
      <c r="G28" s="52"/>
      <c r="H28" s="51"/>
      <c r="I28" s="52"/>
      <c r="J28" s="51"/>
      <c r="K28" s="52"/>
      <c r="L28" s="51"/>
      <c r="M28" s="52"/>
      <c r="N28" s="51"/>
      <c r="O28" s="52"/>
      <c r="P28" s="51"/>
      <c r="Q28" s="51"/>
      <c r="R28" s="51"/>
      <c r="S28" s="53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</row>
    <row r="29" spans="1:103" ht="34.5" customHeight="1" thickTop="1" thickBot="1" x14ac:dyDescent="0.3">
      <c r="A29" s="128" t="s">
        <v>42</v>
      </c>
      <c r="B29" s="129"/>
      <c r="C29" s="72">
        <f>E29+K29</f>
        <v>5064</v>
      </c>
      <c r="D29" s="73"/>
      <c r="E29" s="74">
        <f>G29+I29</f>
        <v>4720</v>
      </c>
      <c r="F29" s="73"/>
      <c r="G29" s="112">
        <v>4547</v>
      </c>
      <c r="H29" s="73"/>
      <c r="I29" s="113">
        <v>173</v>
      </c>
      <c r="J29" s="95"/>
      <c r="K29" s="74">
        <f>M29+O29+Q29</f>
        <v>344</v>
      </c>
      <c r="L29" s="73"/>
      <c r="M29" s="112">
        <v>277</v>
      </c>
      <c r="N29" s="73"/>
      <c r="O29" s="114">
        <v>49</v>
      </c>
      <c r="P29" s="54"/>
      <c r="Q29" s="115">
        <v>18</v>
      </c>
      <c r="R29" s="88"/>
      <c r="S29" s="116">
        <v>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</row>
    <row r="30" spans="1:103" ht="24.75" customHeight="1" thickTop="1" x14ac:dyDescent="0.25">
      <c r="A30" s="2"/>
      <c r="B30" s="43" t="s">
        <v>36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</row>
    <row r="31" spans="1:103" x14ac:dyDescent="0.25">
      <c r="B31" s="47"/>
      <c r="C31" s="43"/>
    </row>
    <row r="34" spans="2:11" ht="15.75" customHeight="1" x14ac:dyDescent="0.25">
      <c r="K34" s="43"/>
    </row>
    <row r="35" spans="2:11" ht="15.75" customHeight="1" x14ac:dyDescent="0.25"/>
    <row r="36" spans="2:11" ht="15.75" customHeight="1" x14ac:dyDescent="0.25">
      <c r="D36" s="56"/>
      <c r="F36" s="56"/>
    </row>
    <row r="37" spans="2:11" ht="15.75" customHeight="1" x14ac:dyDescent="0.25"/>
    <row r="38" spans="2:11" ht="15.75" customHeight="1" x14ac:dyDescent="0.25">
      <c r="B38" s="47"/>
    </row>
    <row r="39" spans="2:11" ht="15.75" customHeight="1" x14ac:dyDescent="0.25"/>
    <row r="40" spans="2:11" ht="15.75" customHeight="1" x14ac:dyDescent="0.25"/>
    <row r="41" spans="2:11" ht="15.75" customHeight="1" x14ac:dyDescent="0.25"/>
    <row r="42" spans="2:11" ht="15.75" customHeight="1" x14ac:dyDescent="0.25"/>
    <row r="43" spans="2:11" ht="15.75" customHeight="1" x14ac:dyDescent="0.25"/>
    <row r="44" spans="2:11" ht="15.75" customHeight="1" x14ac:dyDescent="0.25"/>
  </sheetData>
  <mergeCells count="7">
    <mergeCell ref="A4:S4"/>
    <mergeCell ref="K6:M6"/>
    <mergeCell ref="O6:P6"/>
    <mergeCell ref="A29:B29"/>
    <mergeCell ref="J9:Q9"/>
    <mergeCell ref="B8:R8"/>
    <mergeCell ref="D6:H6"/>
  </mergeCells>
  <phoneticPr fontId="16" type="noConversion"/>
  <pageMargins left="0.75" right="0.75" top="1" bottom="1" header="0.5" footer="0.5"/>
  <pageSetup paperSize="5" scale="57" orientation="landscape" r:id="rId1"/>
  <headerFooter alignWithMargins="0"/>
  <rowBreaks count="1" manualBreakCount="1">
    <brk id="55" max="16383" man="1"/>
  </rowBreaks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74E311CE32BD43B5E29CE1283535BE" ma:contentTypeVersion="2" ma:contentTypeDescription="Create a new document." ma:contentTypeScope="" ma:versionID="0c865759e4bd44c9fa83e9f27cbe6657">
  <xsd:schema xmlns:xsd="http://www.w3.org/2001/XMLSchema" xmlns:xs="http://www.w3.org/2001/XMLSchema" xmlns:p="http://schemas.microsoft.com/office/2006/metadata/properties" xmlns:ns3="037c2e4c-ab87-4a4c-a2f6-358fd529178a" targetNamespace="http://schemas.microsoft.com/office/2006/metadata/properties" ma:root="true" ma:fieldsID="fa76a069aaea857917714435bcf9e584" ns3:_="">
    <xsd:import namespace="037c2e4c-ab87-4a4c-a2f6-358fd52917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c2e4c-ab87-4a4c-a2f6-358fd52917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C7B75E-0622-415B-9CDB-BC3369F9A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c2e4c-ab87-4a4c-a2f6-358fd52917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F3F60C-DE2A-4817-B7A7-470748E8E4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F88243-D2D7-41C9-AAD0-E64C6CCEC84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Form2</vt:lpstr>
      <vt:lpstr>Sample</vt:lpstr>
      <vt:lpstr>Form2!Print_Area</vt:lpstr>
      <vt:lpstr>Sample!Print_Area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3 - Annual Purveyor Survey</dc:title>
  <dc:creator>Seattle Water</dc:creator>
  <cp:lastModifiedBy>ORourke, Kelly</cp:lastModifiedBy>
  <cp:lastPrinted>2019-12-12T20:59:10Z</cp:lastPrinted>
  <dcterms:created xsi:type="dcterms:W3CDTF">2000-03-22T22:26:32Z</dcterms:created>
  <dcterms:modified xsi:type="dcterms:W3CDTF">2024-02-12T17:45:26Z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0x0101009174E311CE32BD43B5E29CE1283535BE</vt:lpwstr>
  </property>
</Properties>
</file>